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vcounty-my.sharepoint.com/personal/lnovak_rivco_org/Documents/Desktop/"/>
    </mc:Choice>
  </mc:AlternateContent>
  <xr:revisionPtr revIDLastSave="0" documentId="8_{57DE5AAA-B71C-47B7-BC8F-72448C36817A}" xr6:coauthVersionLast="47" xr6:coauthVersionMax="47" xr10:uidLastSave="{00000000-0000-0000-0000-000000000000}"/>
  <bookViews>
    <workbookView xWindow="-28920" yWindow="-120" windowWidth="29040" windowHeight="15720" xr2:uid="{65201B4B-1B5D-4BB9-A8D1-30F4B1EF2560}"/>
  </bookViews>
  <sheets>
    <sheet name="FY 2025-26 VLFAA Increm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S">#REF!</definedName>
    <definedName name="_Order1" hidden="1">255</definedName>
    <definedName name="_Order2" hidden="1">0</definedName>
    <definedName name="A" localSheetId="0">#REF!</definedName>
    <definedName name="A">#REF!</definedName>
    <definedName name="ACOFees2">#REF!</definedName>
    <definedName name="ASD">'[3]FY11 Qtr 2 Budget Update 13001'!$B$498</definedName>
    <definedName name="B" localSheetId="0">#REF!</definedName>
    <definedName name="B">#REF!</definedName>
    <definedName name="BA">#REF!</definedName>
    <definedName name="Bfgrejiopty583w">#REF!</definedName>
    <definedName name="cccc">#REF!</definedName>
    <definedName name="Checks">#REF!</definedName>
    <definedName name="code">#REF!</definedName>
    <definedName name="codename">#REF!</definedName>
    <definedName name="Comb">#REF!</definedName>
    <definedName name="Combfff">#REF!</definedName>
    <definedName name="ctual">#REF!</definedName>
    <definedName name="dadadada">#REF!</definedName>
    <definedName name="Expenditure_Transactions">#REF!</definedName>
    <definedName name="FY_4">'[3]FY11 Qtr 2 Budget Update 13001'!$F$4</definedName>
    <definedName name="General_Ledger_Transactions">#REF!</definedName>
    <definedName name="ghyt">#REF!</definedName>
    <definedName name="lalalla">#REF!</definedName>
    <definedName name="lalla">#REF!</definedName>
    <definedName name="lally">#REF!</definedName>
    <definedName name="lullaby">#REF!</definedName>
    <definedName name="LYNLayout">'[3]FY11 Qtr 2 Budget Update 13001'!$B$497</definedName>
    <definedName name="mammaa">#REF!</definedName>
    <definedName name="MONTH">'[3]FY11 Qtr 2 Budget Update 13001'!$B$492</definedName>
    <definedName name="new">#REF!</definedName>
    <definedName name="nnn">#REF!</definedName>
    <definedName name="NULL">#REF!</definedName>
    <definedName name="number">#REF!</definedName>
    <definedName name="NvsASD">"V2007-12-31"</definedName>
    <definedName name="NvsAutoDrillOk">"VY"</definedName>
    <definedName name="NvsElapsedTime">0.000601851854298729</definedName>
    <definedName name="NvsEndTime">39449.4316203704</definedName>
    <definedName name="NvsInstLang">"VENG"</definedName>
    <definedName name="NvsInstSpec">"%,FDEPTID,TRPT_DEPARTMENT,N1300100000"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"%,X,RZT.ACCOUNT.,CZT.ACCOUNT."</definedName>
    <definedName name="NvsPanelEffdt">"V2000-01-01"</definedName>
    <definedName name="NvsPanelSetid">"VRIVCO"</definedName>
    <definedName name="NvsReqBU">"VRIVCO"</definedName>
    <definedName name="NvsReqBUOnly">"VY"</definedName>
    <definedName name="NvsTransLed">"VN"</definedName>
    <definedName name="NvsTreeASD">"V2007-12-31"</definedName>
    <definedName name="NvsValTbl.ACCOUNT">"GL_ACCOUNT_TBL"</definedName>
    <definedName name="_xlnm.Print_Area" localSheetId="0">'FY 2025-26 VLFAA Increment'!$B$1:$O$100</definedName>
    <definedName name="Project" localSheetId="0">[4]ProjectList!$B$7:$C$157</definedName>
    <definedName name="Project">[5]ProjectList!$B$7:$C$157</definedName>
    <definedName name="ProjectList">'[6]Project List'!$B$7:$C$157</definedName>
    <definedName name="Projects">'[7]Project List'!$B$7:$C$157</definedName>
    <definedName name="qryFCADistrictReportCountExcelExport">#REF!</definedName>
    <definedName name="res_type">#REF!</definedName>
    <definedName name="ResLookup">[8]Lookup_Table!$A$1:$B$75</definedName>
    <definedName name="SFD">'[3]FY11 Qtr 2 Budget Update 13001'!$B$496</definedName>
    <definedName name="SFV">'[3]FY11 Qtr 2 Budget Update 13001'!$B$495</definedName>
    <definedName name="tde">#REF!</definedName>
    <definedName name="tder">#REF!</definedName>
    <definedName name="tdew">#REF!</definedName>
    <definedName name="TODAY">'[3]FY11 Qtr 2 Budget Update 13001'!$B$499</definedName>
    <definedName name="ValidTypes">[8]Lookup_Table!$A$1:$A$75</definedName>
    <definedName name="Vendors">#REF!</definedName>
    <definedName name="Vendors1">#REF!</definedName>
    <definedName name="Vendors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  <c r="F88" i="1"/>
  <c r="E88" i="1"/>
  <c r="L85" i="1"/>
  <c r="I85" i="1"/>
  <c r="H85" i="1"/>
  <c r="F85" i="1"/>
  <c r="E85" i="1"/>
  <c r="D85" i="1"/>
  <c r="J84" i="1"/>
  <c r="K84" i="1" s="1"/>
  <c r="M84" i="1" s="1"/>
  <c r="N84" i="1" s="1"/>
  <c r="O84" i="1" s="1"/>
  <c r="G84" i="1"/>
  <c r="A84" i="1"/>
  <c r="K83" i="1"/>
  <c r="M83" i="1" s="1"/>
  <c r="N83" i="1" s="1"/>
  <c r="O83" i="1" s="1"/>
  <c r="J83" i="1"/>
  <c r="G83" i="1"/>
  <c r="A83" i="1"/>
  <c r="J82" i="1"/>
  <c r="K82" i="1" s="1"/>
  <c r="M82" i="1" s="1"/>
  <c r="N82" i="1" s="1"/>
  <c r="O82" i="1" s="1"/>
  <c r="G82" i="1"/>
  <c r="A82" i="1"/>
  <c r="J81" i="1"/>
  <c r="K81" i="1" s="1"/>
  <c r="M81" i="1" s="1"/>
  <c r="N81" i="1" s="1"/>
  <c r="O81" i="1" s="1"/>
  <c r="G81" i="1"/>
  <c r="A81" i="1"/>
  <c r="J80" i="1"/>
  <c r="G80" i="1"/>
  <c r="K80" i="1" s="1"/>
  <c r="M80" i="1" s="1"/>
  <c r="N80" i="1" s="1"/>
  <c r="O80" i="1" s="1"/>
  <c r="A80" i="1"/>
  <c r="J79" i="1"/>
  <c r="K79" i="1" s="1"/>
  <c r="M79" i="1" s="1"/>
  <c r="N79" i="1" s="1"/>
  <c r="O79" i="1" s="1"/>
  <c r="G79" i="1"/>
  <c r="A79" i="1"/>
  <c r="J78" i="1"/>
  <c r="K78" i="1" s="1"/>
  <c r="M78" i="1" s="1"/>
  <c r="N78" i="1" s="1"/>
  <c r="O78" i="1" s="1"/>
  <c r="G78" i="1"/>
  <c r="A78" i="1"/>
  <c r="J77" i="1"/>
  <c r="K77" i="1" s="1"/>
  <c r="M77" i="1" s="1"/>
  <c r="N77" i="1" s="1"/>
  <c r="O77" i="1" s="1"/>
  <c r="G77" i="1"/>
  <c r="A77" i="1"/>
  <c r="J76" i="1"/>
  <c r="K76" i="1" s="1"/>
  <c r="M76" i="1" s="1"/>
  <c r="N76" i="1" s="1"/>
  <c r="O76" i="1" s="1"/>
  <c r="G76" i="1"/>
  <c r="A76" i="1"/>
  <c r="J75" i="1"/>
  <c r="K75" i="1" s="1"/>
  <c r="M75" i="1" s="1"/>
  <c r="N75" i="1" s="1"/>
  <c r="O75" i="1" s="1"/>
  <c r="G75" i="1"/>
  <c r="A75" i="1"/>
  <c r="J74" i="1"/>
  <c r="K74" i="1" s="1"/>
  <c r="M74" i="1" s="1"/>
  <c r="N74" i="1" s="1"/>
  <c r="O74" i="1" s="1"/>
  <c r="G74" i="1"/>
  <c r="A74" i="1"/>
  <c r="J73" i="1"/>
  <c r="K73" i="1" s="1"/>
  <c r="M73" i="1" s="1"/>
  <c r="N73" i="1" s="1"/>
  <c r="O73" i="1" s="1"/>
  <c r="G73" i="1"/>
  <c r="A73" i="1"/>
  <c r="K72" i="1"/>
  <c r="M72" i="1" s="1"/>
  <c r="N72" i="1" s="1"/>
  <c r="O72" i="1" s="1"/>
  <c r="J72" i="1"/>
  <c r="G72" i="1"/>
  <c r="A72" i="1"/>
  <c r="K71" i="1"/>
  <c r="M71" i="1" s="1"/>
  <c r="N71" i="1" s="1"/>
  <c r="O71" i="1" s="1"/>
  <c r="J71" i="1"/>
  <c r="G71" i="1"/>
  <c r="A71" i="1"/>
  <c r="K70" i="1"/>
  <c r="M70" i="1" s="1"/>
  <c r="N70" i="1" s="1"/>
  <c r="O70" i="1" s="1"/>
  <c r="J70" i="1"/>
  <c r="G70" i="1"/>
  <c r="A70" i="1"/>
  <c r="J69" i="1"/>
  <c r="K69" i="1" s="1"/>
  <c r="M69" i="1" s="1"/>
  <c r="N69" i="1" s="1"/>
  <c r="O69" i="1" s="1"/>
  <c r="G69" i="1"/>
  <c r="A69" i="1"/>
  <c r="J68" i="1"/>
  <c r="K68" i="1" s="1"/>
  <c r="M68" i="1" s="1"/>
  <c r="N68" i="1" s="1"/>
  <c r="O68" i="1" s="1"/>
  <c r="G68" i="1"/>
  <c r="A68" i="1"/>
  <c r="J67" i="1"/>
  <c r="K67" i="1" s="1"/>
  <c r="M67" i="1" s="1"/>
  <c r="N67" i="1" s="1"/>
  <c r="O67" i="1" s="1"/>
  <c r="G67" i="1"/>
  <c r="A67" i="1"/>
  <c r="J66" i="1"/>
  <c r="K66" i="1" s="1"/>
  <c r="M66" i="1" s="1"/>
  <c r="N66" i="1" s="1"/>
  <c r="O66" i="1" s="1"/>
  <c r="G66" i="1"/>
  <c r="A66" i="1"/>
  <c r="J65" i="1"/>
  <c r="K65" i="1" s="1"/>
  <c r="M65" i="1" s="1"/>
  <c r="N65" i="1" s="1"/>
  <c r="O65" i="1" s="1"/>
  <c r="G65" i="1"/>
  <c r="A65" i="1"/>
  <c r="J64" i="1"/>
  <c r="K64" i="1" s="1"/>
  <c r="M64" i="1" s="1"/>
  <c r="N64" i="1" s="1"/>
  <c r="O64" i="1" s="1"/>
  <c r="G64" i="1"/>
  <c r="A64" i="1"/>
  <c r="I63" i="1"/>
  <c r="J63" i="1" s="1"/>
  <c r="K63" i="1" s="1"/>
  <c r="M63" i="1" s="1"/>
  <c r="N63" i="1" s="1"/>
  <c r="O63" i="1" s="1"/>
  <c r="G63" i="1"/>
  <c r="A63" i="1"/>
  <c r="J62" i="1"/>
  <c r="K62" i="1" s="1"/>
  <c r="M62" i="1" s="1"/>
  <c r="N62" i="1" s="1"/>
  <c r="O62" i="1" s="1"/>
  <c r="G62" i="1"/>
  <c r="A62" i="1"/>
  <c r="J61" i="1"/>
  <c r="K61" i="1" s="1"/>
  <c r="M61" i="1" s="1"/>
  <c r="N61" i="1" s="1"/>
  <c r="O61" i="1" s="1"/>
  <c r="G61" i="1"/>
  <c r="A61" i="1"/>
  <c r="J60" i="1"/>
  <c r="K60" i="1" s="1"/>
  <c r="M60" i="1" s="1"/>
  <c r="N60" i="1" s="1"/>
  <c r="O60" i="1" s="1"/>
  <c r="G60" i="1"/>
  <c r="A60" i="1"/>
  <c r="J59" i="1"/>
  <c r="K59" i="1" s="1"/>
  <c r="M59" i="1" s="1"/>
  <c r="N59" i="1" s="1"/>
  <c r="O59" i="1" s="1"/>
  <c r="G59" i="1"/>
  <c r="G85" i="1" s="1"/>
  <c r="A59" i="1"/>
  <c r="J58" i="1"/>
  <c r="K58" i="1" s="1"/>
  <c r="M58" i="1" s="1"/>
  <c r="N58" i="1" s="1"/>
  <c r="O58" i="1" s="1"/>
  <c r="G58" i="1"/>
  <c r="A58" i="1"/>
  <c r="J57" i="1"/>
  <c r="G57" i="1"/>
  <c r="A57" i="1"/>
  <c r="I51" i="1"/>
  <c r="H51" i="1"/>
  <c r="F51" i="1"/>
  <c r="I49" i="1"/>
  <c r="H49" i="1"/>
  <c r="F49" i="1"/>
  <c r="E49" i="1"/>
  <c r="E51" i="1" s="1"/>
  <c r="O48" i="1"/>
  <c r="J48" i="1"/>
  <c r="K48" i="1" s="1"/>
  <c r="M48" i="1" s="1"/>
  <c r="N48" i="1" s="1"/>
  <c r="G48" i="1"/>
  <c r="O47" i="1"/>
  <c r="J47" i="1"/>
  <c r="K47" i="1" s="1"/>
  <c r="M47" i="1" s="1"/>
  <c r="N47" i="1" s="1"/>
  <c r="G47" i="1"/>
  <c r="O46" i="1"/>
  <c r="K46" i="1"/>
  <c r="M46" i="1" s="1"/>
  <c r="N46" i="1" s="1"/>
  <c r="J46" i="1"/>
  <c r="G46" i="1"/>
  <c r="O45" i="1"/>
  <c r="J45" i="1"/>
  <c r="K45" i="1" s="1"/>
  <c r="M45" i="1" s="1"/>
  <c r="N45" i="1" s="1"/>
  <c r="G45" i="1"/>
  <c r="O44" i="1"/>
  <c r="J44" i="1"/>
  <c r="K44" i="1" s="1"/>
  <c r="M44" i="1" s="1"/>
  <c r="N44" i="1" s="1"/>
  <c r="G44" i="1"/>
  <c r="O43" i="1"/>
  <c r="J43" i="1"/>
  <c r="K43" i="1" s="1"/>
  <c r="M43" i="1" s="1"/>
  <c r="N43" i="1" s="1"/>
  <c r="G43" i="1"/>
  <c r="O42" i="1"/>
  <c r="J42" i="1"/>
  <c r="K42" i="1" s="1"/>
  <c r="M42" i="1" s="1"/>
  <c r="N42" i="1" s="1"/>
  <c r="G42" i="1"/>
  <c r="O41" i="1"/>
  <c r="J41" i="1"/>
  <c r="K41" i="1" s="1"/>
  <c r="M41" i="1" s="1"/>
  <c r="N41" i="1" s="1"/>
  <c r="G41" i="1"/>
  <c r="O40" i="1"/>
  <c r="K40" i="1"/>
  <c r="M40" i="1" s="1"/>
  <c r="N40" i="1" s="1"/>
  <c r="J40" i="1"/>
  <c r="G40" i="1"/>
  <c r="O39" i="1"/>
  <c r="J39" i="1"/>
  <c r="K39" i="1" s="1"/>
  <c r="M39" i="1" s="1"/>
  <c r="N39" i="1" s="1"/>
  <c r="G39" i="1"/>
  <c r="O38" i="1"/>
  <c r="J38" i="1"/>
  <c r="K38" i="1" s="1"/>
  <c r="M38" i="1" s="1"/>
  <c r="N38" i="1" s="1"/>
  <c r="G38" i="1"/>
  <c r="O37" i="1"/>
  <c r="J37" i="1"/>
  <c r="K37" i="1" s="1"/>
  <c r="M37" i="1" s="1"/>
  <c r="N37" i="1" s="1"/>
  <c r="G37" i="1"/>
  <c r="O36" i="1"/>
  <c r="K36" i="1"/>
  <c r="M36" i="1" s="1"/>
  <c r="N36" i="1" s="1"/>
  <c r="J36" i="1"/>
  <c r="G36" i="1"/>
  <c r="O35" i="1"/>
  <c r="J35" i="1"/>
  <c r="K35" i="1" s="1"/>
  <c r="M35" i="1" s="1"/>
  <c r="N35" i="1" s="1"/>
  <c r="G35" i="1"/>
  <c r="O34" i="1"/>
  <c r="J34" i="1"/>
  <c r="K34" i="1" s="1"/>
  <c r="M34" i="1" s="1"/>
  <c r="N34" i="1" s="1"/>
  <c r="G34" i="1"/>
  <c r="O33" i="1"/>
  <c r="J33" i="1"/>
  <c r="K33" i="1" s="1"/>
  <c r="M33" i="1" s="1"/>
  <c r="N33" i="1" s="1"/>
  <c r="G33" i="1"/>
  <c r="O32" i="1"/>
  <c r="J32" i="1"/>
  <c r="K32" i="1" s="1"/>
  <c r="M32" i="1" s="1"/>
  <c r="N32" i="1" s="1"/>
  <c r="G32" i="1"/>
  <c r="O31" i="1"/>
  <c r="J31" i="1"/>
  <c r="K31" i="1" s="1"/>
  <c r="M31" i="1" s="1"/>
  <c r="N31" i="1" s="1"/>
  <c r="G31" i="1"/>
  <c r="O30" i="1"/>
  <c r="K30" i="1"/>
  <c r="M30" i="1" s="1"/>
  <c r="N30" i="1" s="1"/>
  <c r="J30" i="1"/>
  <c r="G30" i="1"/>
  <c r="O29" i="1"/>
  <c r="J29" i="1"/>
  <c r="K29" i="1" s="1"/>
  <c r="M29" i="1" s="1"/>
  <c r="N29" i="1" s="1"/>
  <c r="G29" i="1"/>
  <c r="O28" i="1"/>
  <c r="J28" i="1"/>
  <c r="K28" i="1" s="1"/>
  <c r="M28" i="1" s="1"/>
  <c r="N28" i="1" s="1"/>
  <c r="G28" i="1"/>
  <c r="O27" i="1"/>
  <c r="J27" i="1"/>
  <c r="K27" i="1" s="1"/>
  <c r="M27" i="1" s="1"/>
  <c r="N27" i="1" s="1"/>
  <c r="G27" i="1"/>
  <c r="O26" i="1"/>
  <c r="K26" i="1"/>
  <c r="M26" i="1" s="1"/>
  <c r="N26" i="1" s="1"/>
  <c r="J26" i="1"/>
  <c r="G26" i="1"/>
  <c r="O25" i="1"/>
  <c r="O49" i="1" s="1"/>
  <c r="J25" i="1"/>
  <c r="J49" i="1" s="1"/>
  <c r="G25" i="1"/>
  <c r="G49" i="1" s="1"/>
  <c r="L23" i="1"/>
  <c r="L88" i="1" s="1"/>
  <c r="K23" i="1"/>
  <c r="J23" i="1"/>
  <c r="I23" i="1"/>
  <c r="H23" i="1"/>
  <c r="H88" i="1" s="1"/>
  <c r="F23" i="1"/>
  <c r="E23" i="1"/>
  <c r="H21" i="1"/>
  <c r="J21" i="1" s="1"/>
  <c r="H20" i="1"/>
  <c r="J20" i="1" s="1"/>
  <c r="E20" i="1"/>
  <c r="H19" i="1"/>
  <c r="J19" i="1" s="1"/>
  <c r="K16" i="1"/>
  <c r="M16" i="1" s="1"/>
  <c r="J16" i="1"/>
  <c r="G16" i="1"/>
  <c r="G23" i="1" s="1"/>
  <c r="K49" i="1" l="1"/>
  <c r="J51" i="1"/>
  <c r="N16" i="1"/>
  <c r="M23" i="1"/>
  <c r="G88" i="1"/>
  <c r="J85" i="1"/>
  <c r="G51" i="1"/>
  <c r="K25" i="1"/>
  <c r="M25" i="1" s="1"/>
  <c r="K57" i="1"/>
  <c r="M57" i="1" s="1"/>
  <c r="M85" i="1" l="1"/>
  <c r="M88" i="1" s="1"/>
  <c r="N57" i="1"/>
  <c r="K85" i="1"/>
  <c r="J88" i="1"/>
  <c r="K88" i="1" s="1"/>
  <c r="M49" i="1"/>
  <c r="M51" i="1" s="1"/>
  <c r="N25" i="1"/>
  <c r="N49" i="1" s="1"/>
  <c r="O13" i="1"/>
  <c r="N23" i="1"/>
  <c r="M96" i="1" l="1"/>
  <c r="K20" i="1"/>
  <c r="O20" i="1" s="1"/>
  <c r="K19" i="1"/>
  <c r="O19" i="1" s="1"/>
  <c r="K21" i="1"/>
  <c r="O21" i="1" s="1"/>
  <c r="N51" i="1"/>
  <c r="N85" i="1"/>
  <c r="N88" i="1" s="1"/>
  <c r="O57" i="1"/>
  <c r="O85" i="1" s="1"/>
  <c r="O93" i="1" l="1"/>
  <c r="O92" i="1"/>
  <c r="M54" i="1"/>
  <c r="N54" i="1" s="1"/>
  <c r="O16" i="1"/>
  <c r="O23" i="1" s="1"/>
  <c r="O51" i="1" s="1"/>
  <c r="O54" i="1" s="1"/>
  <c r="M100" i="1"/>
  <c r="N100" i="1" s="1"/>
  <c r="M99" i="1"/>
  <c r="N99" i="1" s="1"/>
  <c r="M98" i="1"/>
  <c r="N98" i="1" s="1"/>
  <c r="O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Baechel, Jennifer</author>
    <author>Hun, Jennifer</author>
  </authors>
  <commentList>
    <comment ref="B18" authorId="0" shapeId="0" xr:uid="{0B7041A0-FEA1-426C-845C-14F0B30926E4}">
      <text>
        <r>
          <rPr>
            <b/>
            <sz val="9"/>
            <color indexed="81"/>
            <rFont val="Tahoma"/>
            <family val="2"/>
          </rPr>
          <t>Baechel, Jennifer:</t>
        </r>
        <r>
          <rPr>
            <sz val="9"/>
            <color indexed="81"/>
            <rFont val="Tahoma"/>
            <family val="2"/>
          </rPr>
          <t xml:space="preserve">
Methodology agreed on by EO's (Scott Bruckner) uses increment rather that EIFD prior year valude to calc allocation.</t>
        </r>
      </text>
    </comment>
    <comment ref="L83" authorId="1" shapeId="0" xr:uid="{C0CFF4EC-F51B-4A85-97F4-BFCB67C7889C}">
      <text>
        <r>
          <rPr>
            <b/>
            <sz val="9"/>
            <color indexed="81"/>
            <rFont val="Tahoma"/>
            <family val="2"/>
          </rPr>
          <t>Hun, Jennifer:</t>
        </r>
        <r>
          <rPr>
            <sz val="9"/>
            <color indexed="81"/>
            <rFont val="Tahoma"/>
            <family val="2"/>
          </rPr>
          <t xml:space="preserve">
carryforward number from col M 23-24 VLF exclude true up</t>
        </r>
      </text>
    </comment>
    <comment ref="L84" authorId="1" shapeId="0" xr:uid="{6FDFBAFA-5CA2-4C2D-A8E4-C440599E9991}">
      <text>
        <r>
          <rPr>
            <b/>
            <sz val="9"/>
            <color indexed="81"/>
            <rFont val="Tahoma"/>
            <family val="2"/>
          </rPr>
          <t>Hun, Jennifer:</t>
        </r>
        <r>
          <rPr>
            <sz val="9"/>
            <color indexed="81"/>
            <rFont val="Tahoma"/>
            <family val="2"/>
          </rPr>
          <t xml:space="preserve">
carryforward number from col M 23-24 VLF exclude true up</t>
        </r>
      </text>
    </comment>
    <comment ref="M96" authorId="1" shapeId="0" xr:uid="{892F8F10-5A76-4FD3-88D7-EC5DEEDE0B1E}">
      <text>
        <r>
          <rPr>
            <b/>
            <sz val="9"/>
            <color indexed="81"/>
            <rFont val="Tahoma"/>
            <family val="2"/>
          </rPr>
          <t>Hun, Jennifer:</t>
        </r>
        <r>
          <rPr>
            <sz val="9"/>
            <color indexed="81"/>
            <rFont val="Tahoma"/>
            <family val="2"/>
          </rPr>
          <t xml:space="preserve">
Calculate every year based on County GF share of Total County Gross Assessed Value</t>
        </r>
      </text>
    </comment>
    <comment ref="F99" authorId="1" shapeId="0" xr:uid="{432D41DE-3AC5-4BA9-9D86-EA7B5F2AAFA0}">
      <text>
        <r>
          <rPr>
            <b/>
            <sz val="9"/>
            <color indexed="81"/>
            <rFont val="Tahoma"/>
            <family val="2"/>
          </rPr>
          <t>Hun, Jennifer:</t>
        </r>
        <r>
          <rPr>
            <sz val="9"/>
            <color indexed="81"/>
            <rFont val="Tahoma"/>
            <family val="2"/>
          </rPr>
          <t xml:space="preserve">
EIFD boundary with RDA, reason EQ Roll Adj net not matched on 23-24 Tax Roll by TAF report.  See back up for details</t>
        </r>
      </text>
    </comment>
  </commentList>
</comments>
</file>

<file path=xl/sharedStrings.xml><?xml version="1.0" encoding="utf-8"?>
<sst xmlns="http://schemas.openxmlformats.org/spreadsheetml/2006/main" count="230" uniqueCount="147">
  <si>
    <t xml:space="preserve">      County of Riverside</t>
  </si>
  <si>
    <t xml:space="preserve">      Auditor-Controller's Office</t>
  </si>
  <si>
    <t xml:space="preserve">      Property Tax Division</t>
  </si>
  <si>
    <t xml:space="preserve">      10/28/2025</t>
  </si>
  <si>
    <t xml:space="preserve"> </t>
  </si>
  <si>
    <t xml:space="preserve">      FY 2025-26</t>
  </si>
  <si>
    <t>Estimated VLF Adjustment Amount*</t>
  </si>
  <si>
    <t xml:space="preserve">Estimated using RTC Sec. 97.70 ( c) (1) &amp; (2) </t>
  </si>
  <si>
    <t>2025-26 Growth %</t>
  </si>
  <si>
    <t>2024-25</t>
  </si>
  <si>
    <t>2025-26 Growth $</t>
  </si>
  <si>
    <t>2025-26</t>
  </si>
  <si>
    <t>EQ Roll (Asr Net)</t>
  </si>
  <si>
    <t>Less</t>
  </si>
  <si>
    <t>R &amp; T 97.70</t>
  </si>
  <si>
    <t>VLFAA</t>
  </si>
  <si>
    <t>District</t>
  </si>
  <si>
    <t>Total Value</t>
  </si>
  <si>
    <t>Detachment</t>
  </si>
  <si>
    <t>FY 24-25</t>
  </si>
  <si>
    <t>Total 25-26</t>
  </si>
  <si>
    <t>FY 25-26</t>
  </si>
  <si>
    <t>(c)(1)(B)(i)(II)(ib)</t>
  </si>
  <si>
    <t xml:space="preserve">R&amp;T 97.70 (c)(1)(B)(i) </t>
  </si>
  <si>
    <t>(c)(1)(B)(i)(II)</t>
  </si>
  <si>
    <t>R&amp;T 97.70</t>
  </si>
  <si>
    <t>EIFD</t>
  </si>
  <si>
    <t>Number</t>
  </si>
  <si>
    <t>2017-18 VLFAA</t>
  </si>
  <si>
    <t>from 24-25 values</t>
  </si>
  <si>
    <t>Adjusted Value</t>
  </si>
  <si>
    <t>Annexations</t>
  </si>
  <si>
    <t>&amp; RTC 97.70 (c )(1)
(C )(ii)(2)(B)</t>
  </si>
  <si>
    <t>&amp; RTC 97.70 (c)(1)(C)(ii)(2)(B)(i)</t>
  </si>
  <si>
    <t xml:space="preserve"> ( c) (1) (B) (i) </t>
  </si>
  <si>
    <t>Reallocation</t>
  </si>
  <si>
    <t>Column:</t>
  </si>
  <si>
    <t>A</t>
  </si>
  <si>
    <t>B</t>
  </si>
  <si>
    <t>C</t>
  </si>
  <si>
    <t>D</t>
  </si>
  <si>
    <t>E</t>
  </si>
  <si>
    <t xml:space="preserve">F  </t>
  </si>
  <si>
    <t>G</t>
  </si>
  <si>
    <t>H</t>
  </si>
  <si>
    <t>J</t>
  </si>
  <si>
    <t>K</t>
  </si>
  <si>
    <t>Formula:</t>
  </si>
  <si>
    <t>A+B</t>
  </si>
  <si>
    <t>D+E</t>
  </si>
  <si>
    <t>+(F-C)/C</t>
  </si>
  <si>
    <t>FY 24-25 Actual</t>
  </si>
  <si>
    <t xml:space="preserve">+ H * G </t>
  </si>
  <si>
    <t>+H+J</t>
  </si>
  <si>
    <t>Exclude Unitary</t>
  </si>
  <si>
    <t>01-1001</t>
  </si>
  <si>
    <t>County General Fund</t>
  </si>
  <si>
    <t>Per HSC 53398.75 (e ) (1)</t>
  </si>
  <si>
    <t>EIFD Base</t>
  </si>
  <si>
    <t>EIFD CY AV</t>
  </si>
  <si>
    <t>EIFD Increment</t>
  </si>
  <si>
    <t>EIFD Share of VLF</t>
  </si>
  <si>
    <t>Plan Agreement %</t>
  </si>
  <si>
    <t>EIFD Allocation</t>
  </si>
  <si>
    <t>01-1501</t>
  </si>
  <si>
    <t>Temecula Wine Country EIFD Increment</t>
  </si>
  <si>
    <t>01-1502</t>
  </si>
  <si>
    <t>Highway 74 EIFD Increment (EIFD &amp; RDA Overlap)</t>
  </si>
  <si>
    <t>01-1503</t>
  </si>
  <si>
    <t>Eastern Coachella Valley EIFD (NEW EIFD &amp; Overlap)</t>
  </si>
  <si>
    <t>COUNTY TOTAL</t>
  </si>
  <si>
    <t>02-2051</t>
  </si>
  <si>
    <t>City of Banning</t>
  </si>
  <si>
    <t>02-2102</t>
  </si>
  <si>
    <t>City of Beaumont</t>
  </si>
  <si>
    <t>02-2152</t>
  </si>
  <si>
    <t>City of Blythe</t>
  </si>
  <si>
    <t>02-2170</t>
  </si>
  <si>
    <t>City of Calimesa</t>
  </si>
  <si>
    <t>02-2190</t>
  </si>
  <si>
    <t>City of Canyon Lake</t>
  </si>
  <si>
    <t>02-2225</t>
  </si>
  <si>
    <t>City of Cathedral City</t>
  </si>
  <si>
    <t>02-2252</t>
  </si>
  <si>
    <t>City of Coachella</t>
  </si>
  <si>
    <t>02-2301</t>
  </si>
  <si>
    <t>City of Corona</t>
  </si>
  <si>
    <t>02-2321</t>
  </si>
  <si>
    <t>City of Desert Hot Springs</t>
  </si>
  <si>
    <t>02-2407</t>
  </si>
  <si>
    <t>City of Hemet</t>
  </si>
  <si>
    <t>02-2441</t>
  </si>
  <si>
    <t>City of Indian Wells</t>
  </si>
  <si>
    <t>02-2451</t>
  </si>
  <si>
    <t>City of Indio</t>
  </si>
  <si>
    <t>02-2375</t>
  </si>
  <si>
    <t>City of La Quinta</t>
  </si>
  <si>
    <t>02-2352</t>
  </si>
  <si>
    <t>City of Lake Elsinore</t>
  </si>
  <si>
    <t>02-2490</t>
  </si>
  <si>
    <t>City of Moreno Valley</t>
  </si>
  <si>
    <t>02-2495</t>
  </si>
  <si>
    <t>City of Murrieta</t>
  </si>
  <si>
    <t>02-2501</t>
  </si>
  <si>
    <t>City of Norco</t>
  </si>
  <si>
    <t>02-2580</t>
  </si>
  <si>
    <t>City of Palm Desert</t>
  </si>
  <si>
    <t>02-2601</t>
  </si>
  <si>
    <t>City of Palm Springs</t>
  </si>
  <si>
    <t>02-2651</t>
  </si>
  <si>
    <t>City of Perris</t>
  </si>
  <si>
    <t>02-2681</t>
  </si>
  <si>
    <t>City of Rancho Mirage</t>
  </si>
  <si>
    <t>02-2701</t>
  </si>
  <si>
    <t>City of Riverside</t>
  </si>
  <si>
    <t>02-2802</t>
  </si>
  <si>
    <t>City of San Jacinto</t>
  </si>
  <si>
    <t>02-2900</t>
  </si>
  <si>
    <t>City of Temecula</t>
  </si>
  <si>
    <t>City Total</t>
  </si>
  <si>
    <t>Totals</t>
  </si>
  <si>
    <t>( 2 )</t>
  </si>
  <si>
    <t>( 3 )</t>
  </si>
  <si>
    <t>SS2</t>
  </si>
  <si>
    <t>SS1</t>
  </si>
  <si>
    <t>02-3400</t>
  </si>
  <si>
    <t>City of Eastvale**</t>
  </si>
  <si>
    <t>02-3500</t>
  </si>
  <si>
    <t>City of Jurupa Valley**</t>
  </si>
  <si>
    <t>02-3100</t>
  </si>
  <si>
    <t>City of Menifee**</t>
  </si>
  <si>
    <t>02-3200</t>
  </si>
  <si>
    <t>City of Wildomar**</t>
  </si>
  <si>
    <t>CITY TOTAL</t>
  </si>
  <si>
    <t>GRAND TOTAL</t>
  </si>
  <si>
    <t>( 1a )</t>
  </si>
  <si>
    <t>( 4 )</t>
  </si>
  <si>
    <t>* Post SB130 Approved 5/12/2017 by Gov. Brown</t>
  </si>
  <si>
    <t>** New cities added May 2017, per R&amp;T 97.70 ( c) (2). Section uses equalized roll and doesn’t include provision for detaching prior year values and annexing currrent year values as required by the law for the other cities.</t>
  </si>
  <si>
    <t>EIFD Increment Per HSC 53398.75 (e ) (1)</t>
  </si>
  <si>
    <t>District Number</t>
  </si>
  <si>
    <t xml:space="preserve">Base Year Value </t>
  </si>
  <si>
    <t>EQ Roll (Asr Net)  FY 23-24</t>
  </si>
  <si>
    <t>EQ Roll (Asr Ne ) FY 24-25</t>
  </si>
  <si>
    <t xml:space="preserve">FY 24-25 AV increment </t>
  </si>
  <si>
    <t>Eastern Coachella Valley EIFD (NEW)</t>
  </si>
  <si>
    <t>Note: In 2017-18, new cities began to receive the VLFAA in accordance with SB130 chaptered 5-12-17.  In 2018-19 they now begin to receive the growth like all other cities.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</si>
</sst>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m\ d\,\ yyyy;@"/>
    <numFmt numFmtId="165" formatCode="0.0000%"/>
    <numFmt numFmtId="166" formatCode="0.00000000000000"/>
    <numFmt numFmtId="167" formatCode="_(* #,##0_);_(* \(#,##0\);_(* &quot;-&quot;??_);_(@_)"/>
    <numFmt numFmtId="168" formatCode="0.0000000000%"/>
    <numFmt numFmtId="169" formatCode="0.0000000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B050"/>
      <name val="Wingdings"/>
      <charset val="2"/>
    </font>
    <font>
      <sz val="10"/>
      <color rgb="FF00B050"/>
      <name val="Arial"/>
      <family val="2"/>
    </font>
    <font>
      <b/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6"/>
      <color rgb="FF333333"/>
      <name val="Arial"/>
      <family val="2"/>
    </font>
    <font>
      <b/>
      <sz val="6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2" fillId="0" borderId="0" xfId="3" applyFont="1" applyAlignment="1">
      <alignment horizontal="left" indent="7"/>
    </xf>
    <xf numFmtId="0" fontId="1" fillId="0" borderId="0" xfId="3"/>
    <xf numFmtId="0" fontId="3" fillId="0" borderId="0" xfId="3" applyFont="1"/>
    <xf numFmtId="0" fontId="4" fillId="0" borderId="0" xfId="3" applyFont="1"/>
    <xf numFmtId="0" fontId="1" fillId="0" borderId="0" xfId="3" applyAlignment="1">
      <alignment horizontal="center"/>
    </xf>
    <xf numFmtId="164" fontId="2" fillId="0" borderId="0" xfId="3" applyNumberFormat="1" applyFont="1" applyAlignment="1">
      <alignment horizontal="left" indent="7"/>
    </xf>
    <xf numFmtId="0" fontId="5" fillId="0" borderId="0" xfId="3" applyFont="1"/>
    <xf numFmtId="0" fontId="1" fillId="0" borderId="0" xfId="3" applyAlignment="1">
      <alignment horizontal="right"/>
    </xf>
    <xf numFmtId="15" fontId="2" fillId="0" borderId="0" xfId="3" applyNumberFormat="1" applyFont="1" applyAlignment="1">
      <alignment horizontal="left" indent="7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 wrapText="1"/>
    </xf>
    <xf numFmtId="0" fontId="2" fillId="0" borderId="0" xfId="3" applyFont="1" applyAlignment="1">
      <alignment horizontal="center"/>
    </xf>
    <xf numFmtId="0" fontId="2" fillId="0" borderId="3" xfId="3" applyFont="1" applyBorder="1" applyAlignment="1">
      <alignment horizontal="center" wrapText="1"/>
    </xf>
    <xf numFmtId="0" fontId="2" fillId="0" borderId="2" xfId="3" applyFont="1" applyBorder="1" applyAlignment="1">
      <alignment horizontal="center" wrapText="1"/>
    </xf>
    <xf numFmtId="0" fontId="1" fillId="2" borderId="3" xfId="3" applyFill="1" applyBorder="1"/>
    <xf numFmtId="0" fontId="6" fillId="2" borderId="2" xfId="3" applyFont="1" applyFill="1" applyBorder="1" applyAlignment="1">
      <alignment horizontal="center" wrapText="1"/>
    </xf>
    <xf numFmtId="0" fontId="2" fillId="2" borderId="3" xfId="3" applyFont="1" applyFill="1" applyBorder="1" applyAlignment="1">
      <alignment horizontal="center"/>
    </xf>
    <xf numFmtId="0" fontId="2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 wrapText="1"/>
    </xf>
    <xf numFmtId="0" fontId="8" fillId="2" borderId="1" xfId="3" applyFont="1" applyFill="1" applyBorder="1" applyAlignment="1">
      <alignment horizontal="center"/>
    </xf>
    <xf numFmtId="0" fontId="2" fillId="0" borderId="4" xfId="3" applyFont="1" applyBorder="1" applyAlignment="1">
      <alignment horizontal="center"/>
    </xf>
    <xf numFmtId="165" fontId="2" fillId="3" borderId="5" xfId="2" quotePrefix="1" applyNumberFormat="1" applyFont="1" applyFill="1" applyBorder="1" applyAlignment="1">
      <alignment horizontal="center"/>
    </xf>
    <xf numFmtId="166" fontId="1" fillId="0" borderId="0" xfId="3" applyNumberFormat="1"/>
    <xf numFmtId="0" fontId="2" fillId="0" borderId="5" xfId="3" applyFont="1" applyBorder="1" applyAlignment="1">
      <alignment horizontal="center"/>
    </xf>
    <xf numFmtId="0" fontId="2" fillId="3" borderId="5" xfId="3" applyFont="1" applyFill="1" applyBorder="1" applyAlignment="1">
      <alignment horizontal="center"/>
    </xf>
    <xf numFmtId="38" fontId="2" fillId="3" borderId="5" xfId="3" applyNumberFormat="1" applyFont="1" applyFill="1" applyBorder="1" applyAlignment="1">
      <alignment horizontal="center"/>
    </xf>
    <xf numFmtId="0" fontId="2" fillId="3" borderId="5" xfId="3" quotePrefix="1" applyFont="1" applyFill="1" applyBorder="1" applyAlignment="1">
      <alignment horizontal="center"/>
    </xf>
    <xf numFmtId="0" fontId="2" fillId="3" borderId="5" xfId="3" applyFont="1" applyFill="1" applyBorder="1" applyAlignment="1">
      <alignment horizontal="center" wrapText="1"/>
    </xf>
    <xf numFmtId="9" fontId="2" fillId="3" borderId="5" xfId="2" quotePrefix="1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38" fontId="9" fillId="0" borderId="0" xfId="3" applyNumberFormat="1" applyFont="1" applyAlignment="1">
      <alignment horizontal="center"/>
    </xf>
    <xf numFmtId="3" fontId="2" fillId="0" borderId="0" xfId="3" applyNumberFormat="1" applyFont="1" applyAlignment="1">
      <alignment horizontal="center"/>
    </xf>
    <xf numFmtId="0" fontId="2" fillId="0" borderId="0" xfId="3" quotePrefix="1" applyFont="1" applyAlignment="1">
      <alignment horizontal="center"/>
    </xf>
    <xf numFmtId="38" fontId="1" fillId="0" borderId="0" xfId="3" applyNumberFormat="1"/>
    <xf numFmtId="49" fontId="1" fillId="0" borderId="0" xfId="3" applyNumberFormat="1"/>
    <xf numFmtId="167" fontId="0" fillId="0" borderId="0" xfId="1" applyNumberFormat="1" applyFont="1" applyBorder="1"/>
    <xf numFmtId="167" fontId="0" fillId="0" borderId="0" xfId="1" applyNumberFormat="1" applyFont="1" applyFill="1" applyBorder="1"/>
    <xf numFmtId="168" fontId="1" fillId="0" borderId="0" xfId="3" applyNumberFormat="1"/>
    <xf numFmtId="167" fontId="0" fillId="0" borderId="0" xfId="1" applyNumberFormat="1" applyFont="1" applyFill="1" applyBorder="1" applyAlignment="1"/>
    <xf numFmtId="169" fontId="1" fillId="0" borderId="0" xfId="3" applyNumberFormat="1"/>
    <xf numFmtId="49" fontId="10" fillId="4" borderId="1" xfId="3" applyNumberFormat="1" applyFont="1" applyFill="1" applyBorder="1"/>
    <xf numFmtId="0" fontId="10" fillId="4" borderId="1" xfId="3" applyFont="1" applyFill="1" applyBorder="1"/>
    <xf numFmtId="167" fontId="10" fillId="4" borderId="1" xfId="1" applyNumberFormat="1" applyFont="1" applyFill="1" applyBorder="1" applyAlignment="1">
      <alignment horizontal="center"/>
    </xf>
    <xf numFmtId="169" fontId="10" fillId="4" borderId="1" xfId="3" applyNumberFormat="1" applyFont="1" applyFill="1" applyBorder="1" applyAlignment="1">
      <alignment horizontal="center"/>
    </xf>
    <xf numFmtId="49" fontId="11" fillId="4" borderId="0" xfId="3" applyNumberFormat="1" applyFont="1" applyFill="1"/>
    <xf numFmtId="0" fontId="11" fillId="4" borderId="0" xfId="3" applyFont="1" applyFill="1"/>
    <xf numFmtId="37" fontId="12" fillId="4" borderId="0" xfId="1" applyNumberFormat="1" applyFont="1" applyFill="1" applyBorder="1"/>
    <xf numFmtId="167" fontId="11" fillId="4" borderId="0" xfId="1" applyNumberFormat="1" applyFont="1" applyFill="1" applyBorder="1"/>
    <xf numFmtId="37" fontId="11" fillId="4" borderId="0" xfId="1" applyNumberFormat="1" applyFont="1" applyFill="1"/>
    <xf numFmtId="3" fontId="11" fillId="4" borderId="0" xfId="3" applyNumberFormat="1" applyFont="1" applyFill="1"/>
    <xf numFmtId="43" fontId="11" fillId="4" borderId="0" xfId="1" applyFont="1" applyFill="1"/>
    <xf numFmtId="9" fontId="11" fillId="4" borderId="0" xfId="2" applyFont="1" applyFill="1"/>
    <xf numFmtId="167" fontId="11" fillId="4" borderId="0" xfId="1" applyNumberFormat="1" applyFont="1" applyFill="1" applyBorder="1" applyAlignment="1"/>
    <xf numFmtId="167" fontId="13" fillId="4" borderId="0" xfId="1" applyNumberFormat="1" applyFont="1" applyFill="1" applyBorder="1"/>
    <xf numFmtId="167" fontId="0" fillId="0" borderId="0" xfId="1" applyNumberFormat="1" applyFont="1"/>
    <xf numFmtId="43" fontId="0" fillId="0" borderId="0" xfId="1" applyFont="1"/>
    <xf numFmtId="43" fontId="1" fillId="0" borderId="0" xfId="1"/>
    <xf numFmtId="49" fontId="11" fillId="5" borderId="0" xfId="3" applyNumberFormat="1" applyFont="1" applyFill="1"/>
    <xf numFmtId="0" fontId="11" fillId="5" borderId="0" xfId="3" applyFont="1" applyFill="1"/>
    <xf numFmtId="37" fontId="12" fillId="5" borderId="0" xfId="1" applyNumberFormat="1" applyFont="1" applyFill="1" applyBorder="1"/>
    <xf numFmtId="167" fontId="11" fillId="5" borderId="0" xfId="1" applyNumberFormat="1" applyFont="1" applyFill="1" applyBorder="1"/>
    <xf numFmtId="37" fontId="11" fillId="5" borderId="0" xfId="1" applyNumberFormat="1" applyFont="1" applyFill="1"/>
    <xf numFmtId="3" fontId="11" fillId="5" borderId="0" xfId="3" applyNumberFormat="1" applyFont="1" applyFill="1"/>
    <xf numFmtId="169" fontId="11" fillId="5" borderId="0" xfId="3" applyNumberFormat="1" applyFont="1" applyFill="1"/>
    <xf numFmtId="167" fontId="11" fillId="5" borderId="0" xfId="1" applyNumberFormat="1" applyFont="1" applyFill="1" applyBorder="1" applyAlignment="1"/>
    <xf numFmtId="167" fontId="13" fillId="5" borderId="0" xfId="1" applyNumberFormat="1" applyFont="1" applyFill="1" applyBorder="1"/>
    <xf numFmtId="49" fontId="1" fillId="0" borderId="2" xfId="3" applyNumberFormat="1" applyBorder="1"/>
    <xf numFmtId="0" fontId="2" fillId="0" borderId="2" xfId="3" applyFont="1" applyBorder="1" applyAlignment="1">
      <alignment horizontal="center"/>
    </xf>
    <xf numFmtId="167" fontId="0" fillId="0" borderId="2" xfId="1" applyNumberFormat="1" applyFont="1" applyFill="1" applyBorder="1"/>
    <xf numFmtId="169" fontId="1" fillId="0" borderId="2" xfId="3" applyNumberFormat="1" applyBorder="1"/>
    <xf numFmtId="167" fontId="0" fillId="0" borderId="2" xfId="1" applyNumberFormat="1" applyFont="1" applyFill="1" applyBorder="1" applyAlignment="1"/>
    <xf numFmtId="167" fontId="0" fillId="0" borderId="2" xfId="1" applyNumberFormat="1" applyFont="1" applyBorder="1" applyAlignment="1"/>
    <xf numFmtId="167" fontId="0" fillId="6" borderId="0" xfId="1" applyNumberFormat="1" applyFont="1" applyFill="1"/>
    <xf numFmtId="167" fontId="0" fillId="0" borderId="0" xfId="1" applyNumberFormat="1" applyFont="1" applyFill="1"/>
    <xf numFmtId="167" fontId="0" fillId="7" borderId="0" xfId="1" applyNumberFormat="1" applyFont="1" applyFill="1"/>
    <xf numFmtId="10" fontId="1" fillId="0" borderId="0" xfId="3" applyNumberFormat="1"/>
    <xf numFmtId="167" fontId="0" fillId="6" borderId="0" xfId="1" applyNumberFormat="1" applyFont="1" applyFill="1" applyBorder="1"/>
    <xf numFmtId="167" fontId="0" fillId="0" borderId="0" xfId="1" applyNumberFormat="1" applyFont="1" applyFill="1" applyBorder="1" applyAlignment="1">
      <alignment horizontal="right"/>
    </xf>
    <xf numFmtId="167" fontId="0" fillId="7" borderId="0" xfId="1" applyNumberFormat="1" applyFont="1" applyFill="1" applyBorder="1"/>
    <xf numFmtId="167" fontId="0" fillId="6" borderId="1" xfId="1" applyNumberFormat="1" applyFont="1" applyFill="1" applyBorder="1"/>
    <xf numFmtId="167" fontId="0" fillId="0" borderId="1" xfId="1" applyNumberFormat="1" applyFont="1" applyFill="1" applyBorder="1"/>
    <xf numFmtId="167" fontId="0" fillId="0" borderId="1" xfId="1" applyNumberFormat="1" applyFont="1" applyBorder="1"/>
    <xf numFmtId="0" fontId="1" fillId="0" borderId="1" xfId="3" applyBorder="1"/>
    <xf numFmtId="167" fontId="2" fillId="6" borderId="6" xfId="1" applyNumberFormat="1" applyFont="1" applyFill="1" applyBorder="1" applyAlignment="1"/>
    <xf numFmtId="167" fontId="0" fillId="0" borderId="6" xfId="1" applyNumberFormat="1" applyFont="1" applyFill="1" applyBorder="1"/>
    <xf numFmtId="167" fontId="2" fillId="0" borderId="6" xfId="1" applyNumberFormat="1" applyFont="1" applyFill="1" applyBorder="1" applyAlignment="1"/>
    <xf numFmtId="0" fontId="1" fillId="0" borderId="6" xfId="3" applyBorder="1"/>
    <xf numFmtId="167" fontId="2" fillId="0" borderId="6" xfId="1" applyNumberFormat="1" applyFont="1" applyBorder="1" applyAlignment="1"/>
    <xf numFmtId="167" fontId="2" fillId="0" borderId="6" xfId="1" applyNumberFormat="1" applyFont="1" applyBorder="1" applyAlignment="1">
      <alignment horizontal="right"/>
    </xf>
    <xf numFmtId="0" fontId="2" fillId="0" borderId="0" xfId="3" applyFont="1"/>
    <xf numFmtId="0" fontId="2" fillId="6" borderId="0" xfId="3" quotePrefix="1" applyFont="1" applyFill="1" applyAlignment="1">
      <alignment horizontal="center"/>
    </xf>
    <xf numFmtId="3" fontId="2" fillId="0" borderId="0" xfId="3" applyNumberFormat="1" applyFont="1"/>
    <xf numFmtId="40" fontId="2" fillId="0" borderId="0" xfId="3" applyNumberFormat="1" applyFont="1"/>
    <xf numFmtId="0" fontId="1" fillId="6" borderId="0" xfId="3" applyFill="1"/>
    <xf numFmtId="3" fontId="1" fillId="0" borderId="0" xfId="3" applyNumberFormat="1"/>
    <xf numFmtId="38" fontId="0" fillId="0" borderId="0" xfId="1" applyNumberFormat="1" applyFont="1" applyBorder="1" applyAlignment="1"/>
    <xf numFmtId="167" fontId="1" fillId="0" borderId="0" xfId="3" applyNumberFormat="1" applyAlignment="1">
      <alignment horizontal="center"/>
    </xf>
    <xf numFmtId="40" fontId="1" fillId="0" borderId="0" xfId="3" applyNumberFormat="1"/>
    <xf numFmtId="167" fontId="1" fillId="0" borderId="0" xfId="3" applyNumberFormat="1"/>
    <xf numFmtId="38" fontId="0" fillId="0" borderId="0" xfId="1" applyNumberFormat="1" applyFont="1" applyFill="1" applyBorder="1"/>
    <xf numFmtId="43" fontId="0" fillId="0" borderId="0" xfId="1" applyFont="1" applyFill="1" applyBorder="1"/>
    <xf numFmtId="38" fontId="0" fillId="0" borderId="0" xfId="1" applyNumberFormat="1" applyFont="1" applyBorder="1"/>
    <xf numFmtId="38" fontId="0" fillId="0" borderId="0" xfId="1" applyNumberFormat="1" applyFont="1" applyFill="1"/>
    <xf numFmtId="167" fontId="0" fillId="0" borderId="0" xfId="1" applyNumberFormat="1" applyFont="1" applyBorder="1" applyAlignment="1"/>
    <xf numFmtId="4" fontId="1" fillId="0" borderId="0" xfId="3" applyNumberFormat="1"/>
    <xf numFmtId="43" fontId="1" fillId="0" borderId="0" xfId="3" applyNumberFormat="1"/>
    <xf numFmtId="49" fontId="14" fillId="0" borderId="0" xfId="3" quotePrefix="1" applyNumberFormat="1" applyFont="1"/>
    <xf numFmtId="0" fontId="14" fillId="0" borderId="0" xfId="3" applyFont="1"/>
    <xf numFmtId="43" fontId="0" fillId="8" borderId="0" xfId="1" applyFont="1" applyFill="1" applyBorder="1"/>
    <xf numFmtId="43" fontId="0" fillId="8" borderId="1" xfId="1" applyFont="1" applyFill="1" applyBorder="1"/>
    <xf numFmtId="168" fontId="1" fillId="0" borderId="1" xfId="3" applyNumberFormat="1" applyBorder="1"/>
    <xf numFmtId="43" fontId="4" fillId="0" borderId="0" xfId="3" applyNumberFormat="1" applyFont="1"/>
    <xf numFmtId="0" fontId="1" fillId="0" borderId="2" xfId="3" applyBorder="1"/>
    <xf numFmtId="167" fontId="2" fillId="0" borderId="2" xfId="1" applyNumberFormat="1" applyFont="1" applyBorder="1" applyAlignment="1">
      <alignment horizontal="center"/>
    </xf>
    <xf numFmtId="38" fontId="0" fillId="0" borderId="2" xfId="1" applyNumberFormat="1" applyFont="1" applyFill="1" applyBorder="1"/>
    <xf numFmtId="0" fontId="15" fillId="0" borderId="0" xfId="3" applyFont="1"/>
    <xf numFmtId="43" fontId="15" fillId="0" borderId="0" xfId="3" applyNumberFormat="1" applyFont="1"/>
    <xf numFmtId="0" fontId="2" fillId="0" borderId="6" xfId="3" applyFont="1" applyBorder="1" applyAlignment="1">
      <alignment horizontal="center"/>
    </xf>
    <xf numFmtId="38" fontId="2" fillId="0" borderId="6" xfId="1" applyNumberFormat="1" applyFont="1" applyFill="1" applyBorder="1" applyAlignment="1"/>
    <xf numFmtId="169" fontId="1" fillId="0" borderId="6" xfId="3" applyNumberFormat="1" applyBorder="1"/>
    <xf numFmtId="38" fontId="2" fillId="0" borderId="0" xfId="1" applyNumberFormat="1" applyFont="1" applyFill="1" applyBorder="1" applyAlignment="1"/>
    <xf numFmtId="167" fontId="2" fillId="0" borderId="0" xfId="1" applyNumberFormat="1" applyFont="1" applyFill="1" applyBorder="1" applyAlignment="1"/>
    <xf numFmtId="167" fontId="1" fillId="9" borderId="7" xfId="3" applyNumberFormat="1" applyFill="1" applyBorder="1" applyAlignment="1">
      <alignment horizontal="center"/>
    </xf>
    <xf numFmtId="167" fontId="0" fillId="9" borderId="8" xfId="1" applyNumberFormat="1" applyFont="1" applyFill="1" applyBorder="1" applyAlignment="1">
      <alignment horizontal="center"/>
    </xf>
    <xf numFmtId="49" fontId="14" fillId="0" borderId="0" xfId="3" applyNumberFormat="1" applyFont="1"/>
    <xf numFmtId="38" fontId="1" fillId="0" borderId="0" xfId="3" applyNumberFormat="1" applyAlignment="1">
      <alignment horizontal="center"/>
    </xf>
    <xf numFmtId="167" fontId="1" fillId="9" borderId="9" xfId="3" applyNumberFormat="1" applyFill="1" applyBorder="1" applyAlignment="1">
      <alignment horizontal="center"/>
    </xf>
    <xf numFmtId="167" fontId="0" fillId="9" borderId="10" xfId="1" applyNumberFormat="1" applyFont="1" applyFill="1" applyBorder="1" applyAlignment="1">
      <alignment horizontal="center"/>
    </xf>
    <xf numFmtId="167" fontId="0" fillId="0" borderId="0" xfId="1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 wrapText="1"/>
    </xf>
    <xf numFmtId="165" fontId="2" fillId="2" borderId="1" xfId="3" applyNumberFormat="1" applyFont="1" applyFill="1" applyBorder="1" applyAlignment="1">
      <alignment horizontal="center" wrapText="1"/>
    </xf>
    <xf numFmtId="9" fontId="2" fillId="2" borderId="1" xfId="3" applyNumberFormat="1" applyFont="1" applyFill="1" applyBorder="1" applyAlignment="1">
      <alignment horizontal="center"/>
    </xf>
    <xf numFmtId="37" fontId="0" fillId="0" borderId="0" xfId="1" applyNumberFormat="1" applyFont="1" applyFill="1" applyBorder="1"/>
    <xf numFmtId="37" fontId="1" fillId="0" borderId="0" xfId="1" applyNumberFormat="1" applyFill="1"/>
    <xf numFmtId="37" fontId="1" fillId="0" borderId="0" xfId="1" applyNumberFormat="1"/>
    <xf numFmtId="167" fontId="11" fillId="0" borderId="0" xfId="1" applyNumberFormat="1" applyFont="1" applyFill="1" applyBorder="1" applyAlignment="1"/>
    <xf numFmtId="167" fontId="11" fillId="0" borderId="0" xfId="1" applyNumberFormat="1" applyFont="1" applyBorder="1"/>
    <xf numFmtId="10" fontId="0" fillId="0" borderId="0" xfId="2" applyNumberFormat="1" applyFont="1"/>
    <xf numFmtId="38" fontId="11" fillId="0" borderId="0" xfId="3" applyNumberFormat="1" applyFont="1"/>
    <xf numFmtId="0" fontId="11" fillId="0" borderId="0" xfId="3" applyFont="1"/>
    <xf numFmtId="3" fontId="11" fillId="0" borderId="0" xfId="3" applyNumberFormat="1" applyFont="1"/>
    <xf numFmtId="169" fontId="11" fillId="0" borderId="0" xfId="3" applyNumberFormat="1" applyFont="1"/>
  </cellXfs>
  <cellStyles count="4">
    <cellStyle name="Comma" xfId="1" builtinId="3"/>
    <cellStyle name="Normal" xfId="0" builtinId="0"/>
    <cellStyle name="Normal 10 2 2" xfId="3" xr:uid="{F3EEC3C4-20C7-4D6C-B911-E9683910339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19050</xdr:rowOff>
    </xdr:from>
    <xdr:to>
      <xdr:col>2</xdr:col>
      <xdr:colOff>142875</xdr:colOff>
      <xdr:row>4</xdr:row>
      <xdr:rowOff>95250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B8C763C-BD49-462D-82DC-3D87D1216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050"/>
          <a:ext cx="685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GROUPS\GRAPHICS\PROPTAX\Proptx\Triple%20Flip%20Info\VLF%20Growth%20issues\FY%202025-26\VLF%20Adj%20FY%2025-26%20est%20after%20SB130%20EIFD%20Alloc_102725%20JNH.xlsx" TargetMode="External"/><Relationship Id="rId1" Type="http://schemas.openxmlformats.org/officeDocument/2006/relationships/externalLinkPath" Target="file:///G:\GROUPS\GRAPHICS\PROPTAX\Proptx\Triple%20Flip%20Info\VLF%20Growth%20issues\FY%202025-26\VLF%20Adj%20FY%2025-26%20est%20after%20SB130%20EIFD%20Alloc_102725%20JNH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GROUPS\GRAPHICS\PROPTAX\Proptx\REV-EST\2025-2026\Sec%20B\2nd%20QTR\VLF_5%20year_25-26_2.xlsx" TargetMode="External"/><Relationship Id="rId1" Type="http://schemas.openxmlformats.org/officeDocument/2006/relationships/externalLinkPath" Target="file:///G:\GROUPS\GRAPHICS\PROPTAX\Proptx\REV-EST\2025-2026\Sec%20B\2nd%20QTR\VLF_5%20year_25-26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OUPS\DEPTBUD\2011-2012\Revenue\Department%20Revenue\Prop%20Tax%20Admin%20Program%202557%20FY12%207700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PDC01.auditor.lcl\Data\GROUPS\ASDSTAFF\PTAX-RDV\Blue%20Line%20Process\14-15\Preliminary%20Reports\AURDV10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OUPS\ASDSTAFF\PTAX-RDV\Blue%20Line%20Process\14-15\Preliminary%20Reports\AURDV10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OUPS\ASDSTAFF\PTAX-RDV\2014-15\A_Apportionment\I_Supplemental%20Reports\FY1415%20Jul%20-%20Dec%20Suppl_Jun%20RPTTF\FY1415%20CY%20Supp%20S07-S12\FY1415%20-%20S07-S12%20CY%20Supp%20-%20RDV%20Contrib%20by%20Projec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OUPS\ASDSTAFF\PTAX-RDV\2014-15\A_Apportionment\I_Supplemental%20Reports\FY1415%20Jul%20-%20Dec%20Suppl_Jun%20RPTTF\FY1415%20PY%20Supp%20Tax%20Y07-Y12\FY1415%20-%20Y07-Y12%20PY%20Supp%20Tax%20-%20RDV%20Contrib%20by%20Projec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ME2008\2008%20Time%20Sheet%20Template%20(Version%202%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 2025-26 VLFAA Increment"/>
      <sheetName val="2025 Backup"/>
      <sheetName val="FY 2024-25 VLFAA Increment"/>
      <sheetName val="Journals"/>
      <sheetName val="RTC 97.70"/>
      <sheetName val="2024 backup"/>
      <sheetName val="53398.75 - 53398.76"/>
    </sheetNames>
    <sheetDataSet>
      <sheetData sheetId="0"/>
      <sheetData sheetId="1">
        <row r="85">
          <cell r="AF85">
            <v>272053</v>
          </cell>
        </row>
        <row r="120">
          <cell r="U120">
            <v>1930399</v>
          </cell>
        </row>
        <row r="148">
          <cell r="AG148">
            <v>783115962</v>
          </cell>
        </row>
        <row r="185">
          <cell r="Q185">
            <v>152514247</v>
          </cell>
        </row>
        <row r="261">
          <cell r="U261">
            <v>865873833</v>
          </cell>
        </row>
      </sheetData>
      <sheetData sheetId="2"/>
      <sheetData sheetId="3"/>
      <sheetData sheetId="4"/>
      <sheetData sheetId="5">
        <row r="328">
          <cell r="AL328">
            <v>105684661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VLFAA 3% growth"/>
      <sheetName val="FY 2025-26 VLFAA Increment"/>
      <sheetName val="2025 Backup"/>
      <sheetName val="FY 2023-24 VLFAA"/>
      <sheetName val="FY 22-23 VLFAA Est "/>
      <sheetName val="backup"/>
      <sheetName val="VLFAA 5% growth do not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2557 Revenue Est FY12"/>
      <sheetName val="Summary of Direct S&amp;B SB813"/>
      <sheetName val="13001 Exp "/>
      <sheetName val="TAP 12_10"/>
      <sheetName val="FY11 Qtr 2 Budget Update 13001"/>
      <sheetName val="SB2557 10-11"/>
      <sheetName val="Sheet1"/>
    </sheetNames>
    <sheetDataSet>
      <sheetData sheetId="0"/>
      <sheetData sheetId="1"/>
      <sheetData sheetId="2"/>
      <sheetData sheetId="3"/>
      <sheetData sheetId="4">
        <row r="4">
          <cell r="F4">
            <v>2011</v>
          </cell>
        </row>
        <row r="492">
          <cell r="B492" t="str">
            <v>12</v>
          </cell>
        </row>
        <row r="495">
          <cell r="B495" t="str">
            <v>1300100000</v>
          </cell>
        </row>
        <row r="496">
          <cell r="B496" t="str">
            <v>Auditor-Controller</v>
          </cell>
        </row>
        <row r="497">
          <cell r="B497" t="str">
            <v>RVGLA90P</v>
          </cell>
        </row>
        <row r="498">
          <cell r="B498" t="str">
            <v>2007-12-31</v>
          </cell>
        </row>
        <row r="499">
          <cell r="B499">
            <v>40549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RDV100"/>
      <sheetName val="AURDV100 sorted"/>
      <sheetName val="ProjectList"/>
      <sheetName val="AURDV100_sorted3"/>
      <sheetName val="AURDV100_sorted"/>
      <sheetName val="AURDV100_sorted1"/>
      <sheetName val="AURDV100_sorted2"/>
      <sheetName val="AURDV100_sorted4"/>
      <sheetName val="AURDV100_sorted5"/>
    </sheetNames>
    <sheetDataSet>
      <sheetData sheetId="0"/>
      <sheetData sheetId="1"/>
      <sheetData sheetId="2">
        <row r="7">
          <cell r="B7" t="str">
            <v>02-2057</v>
          </cell>
          <cell r="C7">
            <v>1</v>
          </cell>
        </row>
        <row r="8">
          <cell r="B8" t="str">
            <v>02-2058</v>
          </cell>
          <cell r="C8">
            <v>1</v>
          </cell>
        </row>
        <row r="9">
          <cell r="B9" t="str">
            <v>02-2059</v>
          </cell>
          <cell r="C9">
            <v>1</v>
          </cell>
        </row>
        <row r="10">
          <cell r="B10" t="str">
            <v>02-2060</v>
          </cell>
          <cell r="C10">
            <v>1</v>
          </cell>
        </row>
        <row r="11">
          <cell r="B11" t="str">
            <v>02-2061</v>
          </cell>
          <cell r="C11">
            <v>1</v>
          </cell>
        </row>
        <row r="12">
          <cell r="B12" t="str">
            <v>02-2103</v>
          </cell>
          <cell r="C12">
            <v>2</v>
          </cell>
        </row>
        <row r="13">
          <cell r="B13" t="str">
            <v>02-2153</v>
          </cell>
          <cell r="C13">
            <v>3</v>
          </cell>
        </row>
        <row r="14">
          <cell r="B14" t="str">
            <v>02-2154</v>
          </cell>
          <cell r="C14">
            <v>3</v>
          </cell>
        </row>
        <row r="15">
          <cell r="B15" t="str">
            <v>02-2155</v>
          </cell>
          <cell r="C15">
            <v>3</v>
          </cell>
        </row>
        <row r="16">
          <cell r="B16" t="str">
            <v>02-2156</v>
          </cell>
          <cell r="C16">
            <v>3</v>
          </cell>
        </row>
        <row r="17">
          <cell r="B17" t="str">
            <v>02-2157</v>
          </cell>
          <cell r="C17">
            <v>3</v>
          </cell>
        </row>
        <row r="18">
          <cell r="B18" t="str">
            <v>01-1196</v>
          </cell>
          <cell r="C18">
            <v>4</v>
          </cell>
        </row>
        <row r="19">
          <cell r="B19" t="str">
            <v>02-2172</v>
          </cell>
          <cell r="C19">
            <v>4</v>
          </cell>
        </row>
        <row r="20">
          <cell r="B20" t="str">
            <v>02-2174</v>
          </cell>
          <cell r="C20">
            <v>4</v>
          </cell>
        </row>
        <row r="21">
          <cell r="B21" t="str">
            <v>02-2226</v>
          </cell>
          <cell r="C21">
            <v>5</v>
          </cell>
        </row>
        <row r="22">
          <cell r="B22" t="str">
            <v>02-2227</v>
          </cell>
          <cell r="C22">
            <v>5</v>
          </cell>
        </row>
        <row r="23">
          <cell r="B23" t="str">
            <v>02-2229</v>
          </cell>
          <cell r="C23">
            <v>5</v>
          </cell>
        </row>
        <row r="24">
          <cell r="B24" t="str">
            <v>02-2231</v>
          </cell>
          <cell r="C24">
            <v>5</v>
          </cell>
        </row>
        <row r="25">
          <cell r="B25" t="str">
            <v>02-2253</v>
          </cell>
          <cell r="C25">
            <v>6</v>
          </cell>
        </row>
        <row r="26">
          <cell r="B26" t="str">
            <v>02-2254</v>
          </cell>
          <cell r="C26">
            <v>6</v>
          </cell>
        </row>
        <row r="27">
          <cell r="B27" t="str">
            <v>02-2255</v>
          </cell>
          <cell r="C27">
            <v>6</v>
          </cell>
        </row>
        <row r="28">
          <cell r="B28" t="str">
            <v>02-2256</v>
          </cell>
          <cell r="C28">
            <v>6</v>
          </cell>
        </row>
        <row r="29">
          <cell r="B29" t="str">
            <v>02-2257</v>
          </cell>
          <cell r="C29">
            <v>6</v>
          </cell>
        </row>
        <row r="30">
          <cell r="B30" t="str">
            <v>02-2297</v>
          </cell>
          <cell r="C30">
            <v>7</v>
          </cell>
        </row>
        <row r="31">
          <cell r="B31" t="str">
            <v>02-2300</v>
          </cell>
          <cell r="C31">
            <v>7</v>
          </cell>
        </row>
        <row r="32">
          <cell r="B32" t="str">
            <v>02-2302</v>
          </cell>
          <cell r="C32">
            <v>7</v>
          </cell>
        </row>
        <row r="33">
          <cell r="B33" t="str">
            <v>02-2304</v>
          </cell>
          <cell r="C33">
            <v>7</v>
          </cell>
        </row>
        <row r="34">
          <cell r="B34" t="str">
            <v>02-2308</v>
          </cell>
          <cell r="C34">
            <v>7</v>
          </cell>
        </row>
        <row r="35">
          <cell r="B35" t="str">
            <v>02-2309</v>
          </cell>
          <cell r="C35">
            <v>7</v>
          </cell>
        </row>
        <row r="36">
          <cell r="B36" t="str">
            <v>02-2310</v>
          </cell>
          <cell r="C36">
            <v>7</v>
          </cell>
        </row>
        <row r="37">
          <cell r="B37" t="str">
            <v>02-2318</v>
          </cell>
          <cell r="C37">
            <v>7</v>
          </cell>
        </row>
        <row r="38">
          <cell r="B38" t="str">
            <v>02-3300</v>
          </cell>
          <cell r="C38">
            <v>7</v>
          </cell>
        </row>
        <row r="39">
          <cell r="B39" t="str">
            <v>01-1149</v>
          </cell>
          <cell r="C39">
            <v>25</v>
          </cell>
        </row>
        <row r="40">
          <cell r="B40" t="str">
            <v>01-1150</v>
          </cell>
          <cell r="C40">
            <v>25</v>
          </cell>
        </row>
        <row r="41">
          <cell r="B41" t="str">
            <v>01-1151</v>
          </cell>
          <cell r="C41">
            <v>25</v>
          </cell>
        </row>
        <row r="42">
          <cell r="B42" t="str">
            <v>01-1152</v>
          </cell>
          <cell r="C42">
            <v>25</v>
          </cell>
        </row>
        <row r="43">
          <cell r="B43" t="str">
            <v>01-1153</v>
          </cell>
          <cell r="C43">
            <v>25</v>
          </cell>
        </row>
        <row r="44">
          <cell r="B44" t="str">
            <v>01-1154</v>
          </cell>
          <cell r="C44">
            <v>25</v>
          </cell>
        </row>
        <row r="45">
          <cell r="B45" t="str">
            <v>01-1155</v>
          </cell>
          <cell r="C45">
            <v>25</v>
          </cell>
        </row>
        <row r="46">
          <cell r="B46" t="str">
            <v>01-1156</v>
          </cell>
          <cell r="C46">
            <v>25</v>
          </cell>
        </row>
        <row r="47">
          <cell r="B47" t="str">
            <v>01-1157</v>
          </cell>
          <cell r="C47">
            <v>25</v>
          </cell>
        </row>
        <row r="48">
          <cell r="B48" t="str">
            <v>01-1158</v>
          </cell>
          <cell r="C48">
            <v>25</v>
          </cell>
        </row>
        <row r="49">
          <cell r="B49" t="str">
            <v>01-1159</v>
          </cell>
          <cell r="C49">
            <v>25</v>
          </cell>
        </row>
        <row r="50">
          <cell r="B50" t="str">
            <v>01-1160</v>
          </cell>
          <cell r="C50">
            <v>25</v>
          </cell>
        </row>
        <row r="51">
          <cell r="B51" t="str">
            <v>01-1161</v>
          </cell>
          <cell r="C51">
            <v>25</v>
          </cell>
        </row>
        <row r="52">
          <cell r="B52" t="str">
            <v>01-1162</v>
          </cell>
          <cell r="C52">
            <v>25</v>
          </cell>
        </row>
        <row r="53">
          <cell r="B53" t="str">
            <v>01-1163</v>
          </cell>
          <cell r="C53">
            <v>25</v>
          </cell>
        </row>
        <row r="54">
          <cell r="B54" t="str">
            <v>01-1164</v>
          </cell>
          <cell r="C54">
            <v>25</v>
          </cell>
        </row>
        <row r="55">
          <cell r="B55" t="str">
            <v>01-1165</v>
          </cell>
          <cell r="C55">
            <v>25</v>
          </cell>
        </row>
        <row r="56">
          <cell r="B56" t="str">
            <v>01-1166</v>
          </cell>
          <cell r="C56">
            <v>25</v>
          </cell>
        </row>
        <row r="57">
          <cell r="B57" t="str">
            <v>01-1167</v>
          </cell>
          <cell r="C57">
            <v>25</v>
          </cell>
        </row>
        <row r="58">
          <cell r="B58" t="str">
            <v>01-1168</v>
          </cell>
          <cell r="C58">
            <v>25</v>
          </cell>
        </row>
        <row r="59">
          <cell r="B59" t="str">
            <v>01-1176</v>
          </cell>
          <cell r="C59">
            <v>25</v>
          </cell>
        </row>
        <row r="60">
          <cell r="B60" t="str">
            <v>01-1177</v>
          </cell>
          <cell r="C60">
            <v>25</v>
          </cell>
        </row>
        <row r="61">
          <cell r="B61" t="str">
            <v>01-1178</v>
          </cell>
          <cell r="C61">
            <v>25</v>
          </cell>
        </row>
        <row r="62">
          <cell r="B62" t="str">
            <v>01-1179</v>
          </cell>
          <cell r="C62">
            <v>25</v>
          </cell>
        </row>
        <row r="63">
          <cell r="B63" t="str">
            <v>01-1180</v>
          </cell>
          <cell r="C63">
            <v>25</v>
          </cell>
        </row>
        <row r="64">
          <cell r="B64" t="str">
            <v>01-1181</v>
          </cell>
          <cell r="C64">
            <v>25</v>
          </cell>
        </row>
        <row r="65">
          <cell r="B65" t="str">
            <v>01-1182</v>
          </cell>
          <cell r="C65">
            <v>25</v>
          </cell>
        </row>
        <row r="66">
          <cell r="B66" t="str">
            <v>01-1183</v>
          </cell>
          <cell r="C66">
            <v>25</v>
          </cell>
        </row>
        <row r="67">
          <cell r="B67" t="str">
            <v>01-1185</v>
          </cell>
          <cell r="C67">
            <v>25</v>
          </cell>
        </row>
        <row r="68">
          <cell r="B68" t="str">
            <v>01-1186</v>
          </cell>
          <cell r="C68">
            <v>25</v>
          </cell>
        </row>
        <row r="69">
          <cell r="B69" t="str">
            <v>01-1187</v>
          </cell>
          <cell r="C69">
            <v>25</v>
          </cell>
        </row>
        <row r="70">
          <cell r="B70" t="str">
            <v>01-1188</v>
          </cell>
          <cell r="C70">
            <v>25</v>
          </cell>
        </row>
        <row r="71">
          <cell r="B71" t="str">
            <v>01-1189</v>
          </cell>
          <cell r="C71">
            <v>25</v>
          </cell>
        </row>
        <row r="72">
          <cell r="B72" t="str">
            <v>01-1190</v>
          </cell>
          <cell r="C72">
            <v>25</v>
          </cell>
        </row>
        <row r="73">
          <cell r="B73" t="str">
            <v>01-1191</v>
          </cell>
          <cell r="C73">
            <v>25</v>
          </cell>
        </row>
        <row r="74">
          <cell r="B74" t="str">
            <v>01-1192</v>
          </cell>
          <cell r="C74">
            <v>25</v>
          </cell>
        </row>
        <row r="75">
          <cell r="B75" t="str">
            <v>01-1193</v>
          </cell>
          <cell r="C75">
            <v>25</v>
          </cell>
        </row>
        <row r="76">
          <cell r="B76" t="str">
            <v>01-1194</v>
          </cell>
          <cell r="C76">
            <v>25</v>
          </cell>
        </row>
        <row r="77">
          <cell r="B77" t="str">
            <v>01-1195</v>
          </cell>
          <cell r="C77">
            <v>25</v>
          </cell>
        </row>
        <row r="78">
          <cell r="B78" t="str">
            <v>01-1197</v>
          </cell>
          <cell r="C78">
            <v>25</v>
          </cell>
        </row>
        <row r="79">
          <cell r="B79" t="str">
            <v>01-1198</v>
          </cell>
          <cell r="C79">
            <v>25</v>
          </cell>
        </row>
        <row r="80">
          <cell r="B80" t="str">
            <v>01-1199</v>
          </cell>
          <cell r="C80">
            <v>25</v>
          </cell>
        </row>
        <row r="81">
          <cell r="B81" t="str">
            <v>01-1200</v>
          </cell>
          <cell r="C81">
            <v>25</v>
          </cell>
        </row>
        <row r="82">
          <cell r="B82" t="str">
            <v>01-1201</v>
          </cell>
          <cell r="C82">
            <v>25</v>
          </cell>
        </row>
        <row r="83">
          <cell r="B83" t="str">
            <v>01-1202</v>
          </cell>
          <cell r="C83">
            <v>25</v>
          </cell>
        </row>
        <row r="84">
          <cell r="B84" t="str">
            <v>01-1203</v>
          </cell>
          <cell r="C84">
            <v>25</v>
          </cell>
        </row>
        <row r="85">
          <cell r="B85" t="str">
            <v>01-1204</v>
          </cell>
          <cell r="C85">
            <v>25</v>
          </cell>
        </row>
        <row r="86">
          <cell r="B86" t="str">
            <v>01-1205</v>
          </cell>
          <cell r="C86">
            <v>25</v>
          </cell>
        </row>
        <row r="87">
          <cell r="B87" t="str">
            <v>01-1206</v>
          </cell>
          <cell r="C87">
            <v>25</v>
          </cell>
        </row>
        <row r="88">
          <cell r="B88" t="str">
            <v>01-1300</v>
          </cell>
          <cell r="C88">
            <v>25</v>
          </cell>
        </row>
        <row r="89">
          <cell r="B89" t="str">
            <v>02-2323</v>
          </cell>
          <cell r="C89">
            <v>8</v>
          </cell>
        </row>
        <row r="90">
          <cell r="B90" t="str">
            <v>02-2327</v>
          </cell>
          <cell r="C90">
            <v>8</v>
          </cell>
        </row>
        <row r="91">
          <cell r="B91" t="str">
            <v>02-2328</v>
          </cell>
          <cell r="C91">
            <v>8</v>
          </cell>
        </row>
        <row r="92">
          <cell r="B92" t="str">
            <v>02-2405</v>
          </cell>
          <cell r="C92">
            <v>9</v>
          </cell>
        </row>
        <row r="93">
          <cell r="B93" t="str">
            <v>02-2412</v>
          </cell>
          <cell r="C93">
            <v>9</v>
          </cell>
        </row>
        <row r="94">
          <cell r="B94" t="str">
            <v>02-2413</v>
          </cell>
          <cell r="C94">
            <v>9</v>
          </cell>
        </row>
        <row r="95">
          <cell r="B95" t="str">
            <v>02-2414</v>
          </cell>
          <cell r="C95">
            <v>9</v>
          </cell>
        </row>
        <row r="96">
          <cell r="B96" t="str">
            <v>02-2415</v>
          </cell>
          <cell r="C96">
            <v>9</v>
          </cell>
        </row>
        <row r="97">
          <cell r="B97" t="str">
            <v>02-2425</v>
          </cell>
          <cell r="C97">
            <v>10</v>
          </cell>
        </row>
        <row r="98">
          <cell r="B98" t="str">
            <v>02-2452</v>
          </cell>
          <cell r="C98">
            <v>11</v>
          </cell>
        </row>
        <row r="99">
          <cell r="B99" t="str">
            <v>02-2453</v>
          </cell>
          <cell r="C99">
            <v>11</v>
          </cell>
        </row>
        <row r="100">
          <cell r="B100" t="str">
            <v>02-2454</v>
          </cell>
          <cell r="C100">
            <v>11</v>
          </cell>
        </row>
        <row r="101">
          <cell r="B101" t="str">
            <v>02-2463</v>
          </cell>
          <cell r="C101">
            <v>11</v>
          </cell>
        </row>
        <row r="102">
          <cell r="B102" t="str">
            <v>02-2353</v>
          </cell>
          <cell r="C102">
            <v>13</v>
          </cell>
        </row>
        <row r="103">
          <cell r="B103" t="str">
            <v>02-2354</v>
          </cell>
          <cell r="C103">
            <v>13</v>
          </cell>
        </row>
        <row r="104">
          <cell r="B104" t="str">
            <v>02-2355</v>
          </cell>
          <cell r="C104">
            <v>13</v>
          </cell>
        </row>
        <row r="105">
          <cell r="B105" t="str">
            <v>02-2376</v>
          </cell>
          <cell r="C105">
            <v>12</v>
          </cell>
        </row>
        <row r="106">
          <cell r="B106" t="str">
            <v>02-2378</v>
          </cell>
          <cell r="C106">
            <v>12</v>
          </cell>
        </row>
        <row r="107">
          <cell r="B107" t="str">
            <v>02-2492</v>
          </cell>
          <cell r="C107">
            <v>15</v>
          </cell>
        </row>
        <row r="108">
          <cell r="B108" t="str">
            <v>02-2000</v>
          </cell>
          <cell r="C108">
            <v>14</v>
          </cell>
        </row>
        <row r="109">
          <cell r="B109" t="str">
            <v>02-2499</v>
          </cell>
          <cell r="C109">
            <v>16</v>
          </cell>
        </row>
        <row r="110">
          <cell r="B110" t="str">
            <v>02-2500</v>
          </cell>
          <cell r="C110">
            <v>16</v>
          </cell>
        </row>
        <row r="111">
          <cell r="B111" t="str">
            <v>02-2505</v>
          </cell>
          <cell r="C111">
            <v>17</v>
          </cell>
        </row>
        <row r="112">
          <cell r="B112" t="str">
            <v>02-2506</v>
          </cell>
          <cell r="C112">
            <v>17</v>
          </cell>
        </row>
        <row r="113">
          <cell r="B113" t="str">
            <v>02-2507</v>
          </cell>
          <cell r="C113">
            <v>17</v>
          </cell>
        </row>
        <row r="114">
          <cell r="B114" t="str">
            <v>02-2582</v>
          </cell>
          <cell r="C114">
            <v>18</v>
          </cell>
        </row>
        <row r="115">
          <cell r="B115" t="str">
            <v>02-2583</v>
          </cell>
          <cell r="C115">
            <v>18</v>
          </cell>
        </row>
        <row r="116">
          <cell r="B116" t="str">
            <v>02-2584</v>
          </cell>
          <cell r="C116">
            <v>18</v>
          </cell>
        </row>
        <row r="117">
          <cell r="B117" t="str">
            <v>02-2586</v>
          </cell>
          <cell r="C117">
            <v>18</v>
          </cell>
        </row>
        <row r="118">
          <cell r="B118" t="str">
            <v>02-2587</v>
          </cell>
          <cell r="C118">
            <v>18</v>
          </cell>
        </row>
        <row r="119">
          <cell r="B119" t="str">
            <v>02-2607</v>
          </cell>
          <cell r="C119">
            <v>19</v>
          </cell>
        </row>
        <row r="120">
          <cell r="B120" t="str">
            <v>02-2608</v>
          </cell>
          <cell r="C120">
            <v>19</v>
          </cell>
        </row>
        <row r="121">
          <cell r="B121" t="str">
            <v>02-2613</v>
          </cell>
          <cell r="C121">
            <v>19</v>
          </cell>
        </row>
        <row r="122">
          <cell r="B122" t="str">
            <v>02-2614</v>
          </cell>
          <cell r="C122">
            <v>19</v>
          </cell>
        </row>
        <row r="123">
          <cell r="B123" t="str">
            <v>02-2615</v>
          </cell>
          <cell r="C123">
            <v>19</v>
          </cell>
        </row>
        <row r="124">
          <cell r="B124" t="str">
            <v>02-2616</v>
          </cell>
          <cell r="C124">
            <v>19</v>
          </cell>
        </row>
        <row r="125">
          <cell r="B125" t="str">
            <v>02-2617</v>
          </cell>
          <cell r="C125">
            <v>19</v>
          </cell>
        </row>
        <row r="126">
          <cell r="B126" t="str">
            <v>02-2618</v>
          </cell>
          <cell r="C126">
            <v>19</v>
          </cell>
        </row>
        <row r="127">
          <cell r="B127" t="str">
            <v>02-2622</v>
          </cell>
          <cell r="C127">
            <v>19</v>
          </cell>
        </row>
        <row r="128">
          <cell r="B128" t="str">
            <v>02-2623</v>
          </cell>
          <cell r="C128">
            <v>19</v>
          </cell>
        </row>
        <row r="129">
          <cell r="B129" t="str">
            <v>02-2655</v>
          </cell>
          <cell r="C129">
            <v>20</v>
          </cell>
        </row>
        <row r="130">
          <cell r="B130" t="str">
            <v>02-2656</v>
          </cell>
          <cell r="C130">
            <v>20</v>
          </cell>
        </row>
        <row r="131">
          <cell r="B131" t="str">
            <v>02-2657</v>
          </cell>
          <cell r="C131">
            <v>20</v>
          </cell>
        </row>
        <row r="132">
          <cell r="B132" t="str">
            <v>02-2682</v>
          </cell>
          <cell r="C132">
            <v>21</v>
          </cell>
        </row>
        <row r="133">
          <cell r="B133" t="str">
            <v>02-2690</v>
          </cell>
          <cell r="C133">
            <v>21</v>
          </cell>
        </row>
        <row r="134">
          <cell r="B134" t="str">
            <v>02-2703</v>
          </cell>
          <cell r="C134">
            <v>22</v>
          </cell>
        </row>
        <row r="135">
          <cell r="B135" t="str">
            <v>02-2704</v>
          </cell>
          <cell r="C135">
            <v>22</v>
          </cell>
        </row>
        <row r="136">
          <cell r="B136" t="str">
            <v>02-2705</v>
          </cell>
          <cell r="C136">
            <v>22</v>
          </cell>
        </row>
        <row r="137">
          <cell r="B137" t="str">
            <v>02-2706</v>
          </cell>
          <cell r="C137">
            <v>22</v>
          </cell>
        </row>
        <row r="138">
          <cell r="B138" t="str">
            <v>02-2707</v>
          </cell>
          <cell r="C138">
            <v>22</v>
          </cell>
        </row>
        <row r="139">
          <cell r="B139" t="str">
            <v>02-2708</v>
          </cell>
          <cell r="C139">
            <v>22</v>
          </cell>
        </row>
        <row r="140">
          <cell r="B140" t="str">
            <v>02-2709</v>
          </cell>
          <cell r="C140">
            <v>22</v>
          </cell>
        </row>
        <row r="141">
          <cell r="B141" t="str">
            <v>02-2710</v>
          </cell>
          <cell r="C141">
            <v>22</v>
          </cell>
        </row>
        <row r="142">
          <cell r="B142" t="str">
            <v>02-2711</v>
          </cell>
          <cell r="C142">
            <v>22</v>
          </cell>
        </row>
        <row r="143">
          <cell r="B143" t="str">
            <v>02-2712</v>
          </cell>
          <cell r="C143">
            <v>22</v>
          </cell>
        </row>
        <row r="144">
          <cell r="B144" t="str">
            <v>02-2713</v>
          </cell>
          <cell r="C144">
            <v>22</v>
          </cell>
        </row>
        <row r="145">
          <cell r="B145" t="str">
            <v>02-2714</v>
          </cell>
          <cell r="C145">
            <v>22</v>
          </cell>
        </row>
        <row r="146">
          <cell r="B146" t="str">
            <v>02-2715</v>
          </cell>
          <cell r="C146">
            <v>22</v>
          </cell>
        </row>
        <row r="147">
          <cell r="B147" t="str">
            <v>02-2716</v>
          </cell>
          <cell r="C147">
            <v>22</v>
          </cell>
        </row>
        <row r="148">
          <cell r="B148" t="str">
            <v>02-2717</v>
          </cell>
          <cell r="C148">
            <v>22</v>
          </cell>
        </row>
        <row r="149">
          <cell r="B149" t="str">
            <v>02-2718</v>
          </cell>
          <cell r="C149">
            <v>22</v>
          </cell>
        </row>
        <row r="150">
          <cell r="B150" t="str">
            <v>02-2719</v>
          </cell>
          <cell r="C150">
            <v>22</v>
          </cell>
        </row>
        <row r="151">
          <cell r="B151" t="str">
            <v>02-2724</v>
          </cell>
          <cell r="C151">
            <v>22</v>
          </cell>
        </row>
        <row r="152">
          <cell r="B152" t="str">
            <v>02-2725</v>
          </cell>
          <cell r="C152">
            <v>22</v>
          </cell>
        </row>
        <row r="153">
          <cell r="B153" t="str">
            <v>02-2726</v>
          </cell>
          <cell r="C153">
            <v>22</v>
          </cell>
        </row>
        <row r="154">
          <cell r="B154" t="str">
            <v>02-2803</v>
          </cell>
          <cell r="C154">
            <v>23</v>
          </cell>
        </row>
        <row r="155">
          <cell r="B155" t="str">
            <v>02-2804</v>
          </cell>
          <cell r="C155">
            <v>23</v>
          </cell>
        </row>
        <row r="156">
          <cell r="B156" t="str">
            <v>02-2805</v>
          </cell>
          <cell r="C156">
            <v>23</v>
          </cell>
        </row>
        <row r="157">
          <cell r="B157" t="str">
            <v>02-2910</v>
          </cell>
          <cell r="C157">
            <v>24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RDV100"/>
      <sheetName val="AURDV100 sorted"/>
      <sheetName val="ProjectList"/>
    </sheetNames>
    <sheetDataSet>
      <sheetData sheetId="0"/>
      <sheetData sheetId="1"/>
      <sheetData sheetId="2">
        <row r="7">
          <cell r="B7" t="str">
            <v>02-2057</v>
          </cell>
          <cell r="C7">
            <v>1</v>
          </cell>
        </row>
        <row r="8">
          <cell r="B8" t="str">
            <v>02-2058</v>
          </cell>
          <cell r="C8">
            <v>1</v>
          </cell>
        </row>
        <row r="9">
          <cell r="B9" t="str">
            <v>02-2059</v>
          </cell>
          <cell r="C9">
            <v>1</v>
          </cell>
        </row>
        <row r="10">
          <cell r="B10" t="str">
            <v>02-2060</v>
          </cell>
          <cell r="C10">
            <v>1</v>
          </cell>
        </row>
        <row r="11">
          <cell r="B11" t="str">
            <v>02-2061</v>
          </cell>
          <cell r="C11">
            <v>1</v>
          </cell>
        </row>
        <row r="12">
          <cell r="B12" t="str">
            <v>02-2103</v>
          </cell>
          <cell r="C12">
            <v>2</v>
          </cell>
        </row>
        <row r="13">
          <cell r="B13" t="str">
            <v>02-2153</v>
          </cell>
          <cell r="C13">
            <v>3</v>
          </cell>
        </row>
        <row r="14">
          <cell r="B14" t="str">
            <v>02-2154</v>
          </cell>
          <cell r="C14">
            <v>3</v>
          </cell>
        </row>
        <row r="15">
          <cell r="B15" t="str">
            <v>02-2155</v>
          </cell>
          <cell r="C15">
            <v>3</v>
          </cell>
        </row>
        <row r="16">
          <cell r="B16" t="str">
            <v>02-2156</v>
          </cell>
          <cell r="C16">
            <v>3</v>
          </cell>
        </row>
        <row r="17">
          <cell r="B17" t="str">
            <v>02-2157</v>
          </cell>
          <cell r="C17">
            <v>3</v>
          </cell>
        </row>
        <row r="18">
          <cell r="B18" t="str">
            <v>01-1196</v>
          </cell>
          <cell r="C18">
            <v>4</v>
          </cell>
        </row>
        <row r="19">
          <cell r="B19" t="str">
            <v>02-2172</v>
          </cell>
          <cell r="C19">
            <v>4</v>
          </cell>
        </row>
        <row r="20">
          <cell r="B20" t="str">
            <v>02-2174</v>
          </cell>
          <cell r="C20">
            <v>4</v>
          </cell>
        </row>
        <row r="21">
          <cell r="B21" t="str">
            <v>02-2226</v>
          </cell>
          <cell r="C21">
            <v>5</v>
          </cell>
        </row>
        <row r="22">
          <cell r="B22" t="str">
            <v>02-2227</v>
          </cell>
          <cell r="C22">
            <v>5</v>
          </cell>
        </row>
        <row r="23">
          <cell r="B23" t="str">
            <v>02-2229</v>
          </cell>
          <cell r="C23">
            <v>5</v>
          </cell>
        </row>
        <row r="24">
          <cell r="B24" t="str">
            <v>02-2231</v>
          </cell>
          <cell r="C24">
            <v>5</v>
          </cell>
        </row>
        <row r="25">
          <cell r="B25" t="str">
            <v>02-2253</v>
          </cell>
          <cell r="C25">
            <v>6</v>
          </cell>
        </row>
        <row r="26">
          <cell r="B26" t="str">
            <v>02-2254</v>
          </cell>
          <cell r="C26">
            <v>6</v>
          </cell>
        </row>
        <row r="27">
          <cell r="B27" t="str">
            <v>02-2255</v>
          </cell>
          <cell r="C27">
            <v>6</v>
          </cell>
        </row>
        <row r="28">
          <cell r="B28" t="str">
            <v>02-2256</v>
          </cell>
          <cell r="C28">
            <v>6</v>
          </cell>
        </row>
        <row r="29">
          <cell r="B29" t="str">
            <v>02-2257</v>
          </cell>
          <cell r="C29">
            <v>6</v>
          </cell>
        </row>
        <row r="30">
          <cell r="B30" t="str">
            <v>02-2297</v>
          </cell>
          <cell r="C30">
            <v>7</v>
          </cell>
        </row>
        <row r="31">
          <cell r="B31" t="str">
            <v>02-2300</v>
          </cell>
          <cell r="C31">
            <v>7</v>
          </cell>
        </row>
        <row r="32">
          <cell r="B32" t="str">
            <v>02-2302</v>
          </cell>
          <cell r="C32">
            <v>7</v>
          </cell>
        </row>
        <row r="33">
          <cell r="B33" t="str">
            <v>02-2304</v>
          </cell>
          <cell r="C33">
            <v>7</v>
          </cell>
        </row>
        <row r="34">
          <cell r="B34" t="str">
            <v>02-2308</v>
          </cell>
          <cell r="C34">
            <v>7</v>
          </cell>
        </row>
        <row r="35">
          <cell r="B35" t="str">
            <v>02-2309</v>
          </cell>
          <cell r="C35">
            <v>7</v>
          </cell>
        </row>
        <row r="36">
          <cell r="B36" t="str">
            <v>02-2310</v>
          </cell>
          <cell r="C36">
            <v>7</v>
          </cell>
        </row>
        <row r="37">
          <cell r="B37" t="str">
            <v>02-2318</v>
          </cell>
          <cell r="C37">
            <v>7</v>
          </cell>
        </row>
        <row r="38">
          <cell r="B38" t="str">
            <v>02-3300</v>
          </cell>
          <cell r="C38">
            <v>7</v>
          </cell>
        </row>
        <row r="39">
          <cell r="B39" t="str">
            <v>01-1149</v>
          </cell>
          <cell r="C39">
            <v>25</v>
          </cell>
        </row>
        <row r="40">
          <cell r="B40" t="str">
            <v>01-1150</v>
          </cell>
          <cell r="C40">
            <v>25</v>
          </cell>
        </row>
        <row r="41">
          <cell r="B41" t="str">
            <v>01-1151</v>
          </cell>
          <cell r="C41">
            <v>25</v>
          </cell>
        </row>
        <row r="42">
          <cell r="B42" t="str">
            <v>01-1152</v>
          </cell>
          <cell r="C42">
            <v>25</v>
          </cell>
        </row>
        <row r="43">
          <cell r="B43" t="str">
            <v>01-1153</v>
          </cell>
          <cell r="C43">
            <v>25</v>
          </cell>
        </row>
        <row r="44">
          <cell r="B44" t="str">
            <v>01-1154</v>
          </cell>
          <cell r="C44">
            <v>25</v>
          </cell>
        </row>
        <row r="45">
          <cell r="B45" t="str">
            <v>01-1155</v>
          </cell>
          <cell r="C45">
            <v>25</v>
          </cell>
        </row>
        <row r="46">
          <cell r="B46" t="str">
            <v>01-1156</v>
          </cell>
          <cell r="C46">
            <v>25</v>
          </cell>
        </row>
        <row r="47">
          <cell r="B47" t="str">
            <v>01-1157</v>
          </cell>
          <cell r="C47">
            <v>25</v>
          </cell>
        </row>
        <row r="48">
          <cell r="B48" t="str">
            <v>01-1158</v>
          </cell>
          <cell r="C48">
            <v>25</v>
          </cell>
        </row>
        <row r="49">
          <cell r="B49" t="str">
            <v>01-1159</v>
          </cell>
          <cell r="C49">
            <v>25</v>
          </cell>
        </row>
        <row r="50">
          <cell r="B50" t="str">
            <v>01-1160</v>
          </cell>
          <cell r="C50">
            <v>25</v>
          </cell>
        </row>
        <row r="51">
          <cell r="B51" t="str">
            <v>01-1161</v>
          </cell>
          <cell r="C51">
            <v>25</v>
          </cell>
        </row>
        <row r="52">
          <cell r="B52" t="str">
            <v>01-1162</v>
          </cell>
          <cell r="C52">
            <v>25</v>
          </cell>
        </row>
        <row r="53">
          <cell r="B53" t="str">
            <v>01-1163</v>
          </cell>
          <cell r="C53">
            <v>25</v>
          </cell>
        </row>
        <row r="54">
          <cell r="B54" t="str">
            <v>01-1164</v>
          </cell>
          <cell r="C54">
            <v>25</v>
          </cell>
        </row>
        <row r="55">
          <cell r="B55" t="str">
            <v>01-1165</v>
          </cell>
          <cell r="C55">
            <v>25</v>
          </cell>
        </row>
        <row r="56">
          <cell r="B56" t="str">
            <v>01-1166</v>
          </cell>
          <cell r="C56">
            <v>25</v>
          </cell>
        </row>
        <row r="57">
          <cell r="B57" t="str">
            <v>01-1167</v>
          </cell>
          <cell r="C57">
            <v>25</v>
          </cell>
        </row>
        <row r="58">
          <cell r="B58" t="str">
            <v>01-1168</v>
          </cell>
          <cell r="C58">
            <v>25</v>
          </cell>
        </row>
        <row r="59">
          <cell r="B59" t="str">
            <v>01-1176</v>
          </cell>
          <cell r="C59">
            <v>25</v>
          </cell>
        </row>
        <row r="60">
          <cell r="B60" t="str">
            <v>01-1177</v>
          </cell>
          <cell r="C60">
            <v>25</v>
          </cell>
        </row>
        <row r="61">
          <cell r="B61" t="str">
            <v>01-1178</v>
          </cell>
          <cell r="C61">
            <v>25</v>
          </cell>
        </row>
        <row r="62">
          <cell r="B62" t="str">
            <v>01-1179</v>
          </cell>
          <cell r="C62">
            <v>25</v>
          </cell>
        </row>
        <row r="63">
          <cell r="B63" t="str">
            <v>01-1180</v>
          </cell>
          <cell r="C63">
            <v>25</v>
          </cell>
        </row>
        <row r="64">
          <cell r="B64" t="str">
            <v>01-1181</v>
          </cell>
          <cell r="C64">
            <v>25</v>
          </cell>
        </row>
        <row r="65">
          <cell r="B65" t="str">
            <v>01-1182</v>
          </cell>
          <cell r="C65">
            <v>25</v>
          </cell>
        </row>
        <row r="66">
          <cell r="B66" t="str">
            <v>01-1183</v>
          </cell>
          <cell r="C66">
            <v>25</v>
          </cell>
        </row>
        <row r="67">
          <cell r="B67" t="str">
            <v>01-1185</v>
          </cell>
          <cell r="C67">
            <v>25</v>
          </cell>
        </row>
        <row r="68">
          <cell r="B68" t="str">
            <v>01-1186</v>
          </cell>
          <cell r="C68">
            <v>25</v>
          </cell>
        </row>
        <row r="69">
          <cell r="B69" t="str">
            <v>01-1187</v>
          </cell>
          <cell r="C69">
            <v>25</v>
          </cell>
        </row>
        <row r="70">
          <cell r="B70" t="str">
            <v>01-1188</v>
          </cell>
          <cell r="C70">
            <v>25</v>
          </cell>
        </row>
        <row r="71">
          <cell r="B71" t="str">
            <v>01-1189</v>
          </cell>
          <cell r="C71">
            <v>25</v>
          </cell>
        </row>
        <row r="72">
          <cell r="B72" t="str">
            <v>01-1190</v>
          </cell>
          <cell r="C72">
            <v>25</v>
          </cell>
        </row>
        <row r="73">
          <cell r="B73" t="str">
            <v>01-1191</v>
          </cell>
          <cell r="C73">
            <v>25</v>
          </cell>
        </row>
        <row r="74">
          <cell r="B74" t="str">
            <v>01-1192</v>
          </cell>
          <cell r="C74">
            <v>25</v>
          </cell>
        </row>
        <row r="75">
          <cell r="B75" t="str">
            <v>01-1193</v>
          </cell>
          <cell r="C75">
            <v>25</v>
          </cell>
        </row>
        <row r="76">
          <cell r="B76" t="str">
            <v>01-1194</v>
          </cell>
          <cell r="C76">
            <v>25</v>
          </cell>
        </row>
        <row r="77">
          <cell r="B77" t="str">
            <v>01-1195</v>
          </cell>
          <cell r="C77">
            <v>25</v>
          </cell>
        </row>
        <row r="78">
          <cell r="B78" t="str">
            <v>01-1197</v>
          </cell>
          <cell r="C78">
            <v>25</v>
          </cell>
        </row>
        <row r="79">
          <cell r="B79" t="str">
            <v>01-1198</v>
          </cell>
          <cell r="C79">
            <v>25</v>
          </cell>
        </row>
        <row r="80">
          <cell r="B80" t="str">
            <v>01-1199</v>
          </cell>
          <cell r="C80">
            <v>25</v>
          </cell>
        </row>
        <row r="81">
          <cell r="B81" t="str">
            <v>01-1200</v>
          </cell>
          <cell r="C81">
            <v>25</v>
          </cell>
        </row>
        <row r="82">
          <cell r="B82" t="str">
            <v>01-1201</v>
          </cell>
          <cell r="C82">
            <v>25</v>
          </cell>
        </row>
        <row r="83">
          <cell r="B83" t="str">
            <v>01-1202</v>
          </cell>
          <cell r="C83">
            <v>25</v>
          </cell>
        </row>
        <row r="84">
          <cell r="B84" t="str">
            <v>01-1203</v>
          </cell>
          <cell r="C84">
            <v>25</v>
          </cell>
        </row>
        <row r="85">
          <cell r="B85" t="str">
            <v>01-1204</v>
          </cell>
          <cell r="C85">
            <v>25</v>
          </cell>
        </row>
        <row r="86">
          <cell r="B86" t="str">
            <v>01-1205</v>
          </cell>
          <cell r="C86">
            <v>25</v>
          </cell>
        </row>
        <row r="87">
          <cell r="B87" t="str">
            <v>01-1206</v>
          </cell>
          <cell r="C87">
            <v>25</v>
          </cell>
        </row>
        <row r="88">
          <cell r="B88" t="str">
            <v>01-1300</v>
          </cell>
          <cell r="C88">
            <v>25</v>
          </cell>
        </row>
        <row r="89">
          <cell r="B89" t="str">
            <v>02-2323</v>
          </cell>
          <cell r="C89">
            <v>8</v>
          </cell>
        </row>
        <row r="90">
          <cell r="B90" t="str">
            <v>02-2327</v>
          </cell>
          <cell r="C90">
            <v>8</v>
          </cell>
        </row>
        <row r="91">
          <cell r="B91" t="str">
            <v>02-2328</v>
          </cell>
          <cell r="C91">
            <v>8</v>
          </cell>
        </row>
        <row r="92">
          <cell r="B92" t="str">
            <v>02-2405</v>
          </cell>
          <cell r="C92">
            <v>9</v>
          </cell>
        </row>
        <row r="93">
          <cell r="B93" t="str">
            <v>02-2412</v>
          </cell>
          <cell r="C93">
            <v>9</v>
          </cell>
        </row>
        <row r="94">
          <cell r="B94" t="str">
            <v>02-2413</v>
          </cell>
          <cell r="C94">
            <v>9</v>
          </cell>
        </row>
        <row r="95">
          <cell r="B95" t="str">
            <v>02-2414</v>
          </cell>
          <cell r="C95">
            <v>9</v>
          </cell>
        </row>
        <row r="96">
          <cell r="B96" t="str">
            <v>02-2415</v>
          </cell>
          <cell r="C96">
            <v>9</v>
          </cell>
        </row>
        <row r="97">
          <cell r="B97" t="str">
            <v>02-2425</v>
          </cell>
          <cell r="C97">
            <v>10</v>
          </cell>
        </row>
        <row r="98">
          <cell r="B98" t="str">
            <v>02-2452</v>
          </cell>
          <cell r="C98">
            <v>11</v>
          </cell>
        </row>
        <row r="99">
          <cell r="B99" t="str">
            <v>02-2453</v>
          </cell>
          <cell r="C99">
            <v>11</v>
          </cell>
        </row>
        <row r="100">
          <cell r="B100" t="str">
            <v>02-2454</v>
          </cell>
          <cell r="C100">
            <v>11</v>
          </cell>
        </row>
        <row r="101">
          <cell r="B101" t="str">
            <v>02-2463</v>
          </cell>
          <cell r="C101">
            <v>11</v>
          </cell>
        </row>
        <row r="102">
          <cell r="B102" t="str">
            <v>02-2353</v>
          </cell>
          <cell r="C102">
            <v>13</v>
          </cell>
        </row>
        <row r="103">
          <cell r="B103" t="str">
            <v>02-2354</v>
          </cell>
          <cell r="C103">
            <v>13</v>
          </cell>
        </row>
        <row r="104">
          <cell r="B104" t="str">
            <v>02-2355</v>
          </cell>
          <cell r="C104">
            <v>13</v>
          </cell>
        </row>
        <row r="105">
          <cell r="B105" t="str">
            <v>02-2376</v>
          </cell>
          <cell r="C105">
            <v>12</v>
          </cell>
        </row>
        <row r="106">
          <cell r="B106" t="str">
            <v>02-2378</v>
          </cell>
          <cell r="C106">
            <v>12</v>
          </cell>
        </row>
        <row r="107">
          <cell r="B107" t="str">
            <v>02-2492</v>
          </cell>
          <cell r="C107">
            <v>15</v>
          </cell>
        </row>
        <row r="108">
          <cell r="B108" t="str">
            <v>02-2000</v>
          </cell>
          <cell r="C108">
            <v>14</v>
          </cell>
        </row>
        <row r="109">
          <cell r="B109" t="str">
            <v>02-2499</v>
          </cell>
          <cell r="C109">
            <v>16</v>
          </cell>
        </row>
        <row r="110">
          <cell r="B110" t="str">
            <v>02-2500</v>
          </cell>
          <cell r="C110">
            <v>16</v>
          </cell>
        </row>
        <row r="111">
          <cell r="B111" t="str">
            <v>02-2505</v>
          </cell>
          <cell r="C111">
            <v>17</v>
          </cell>
        </row>
        <row r="112">
          <cell r="B112" t="str">
            <v>02-2506</v>
          </cell>
          <cell r="C112">
            <v>17</v>
          </cell>
        </row>
        <row r="113">
          <cell r="B113" t="str">
            <v>02-2507</v>
          </cell>
          <cell r="C113">
            <v>17</v>
          </cell>
        </row>
        <row r="114">
          <cell r="B114" t="str">
            <v>02-2582</v>
          </cell>
          <cell r="C114">
            <v>18</v>
          </cell>
        </row>
        <row r="115">
          <cell r="B115" t="str">
            <v>02-2583</v>
          </cell>
          <cell r="C115">
            <v>18</v>
          </cell>
        </row>
        <row r="116">
          <cell r="B116" t="str">
            <v>02-2584</v>
          </cell>
          <cell r="C116">
            <v>18</v>
          </cell>
        </row>
        <row r="117">
          <cell r="B117" t="str">
            <v>02-2586</v>
          </cell>
          <cell r="C117">
            <v>18</v>
          </cell>
        </row>
        <row r="118">
          <cell r="B118" t="str">
            <v>02-2587</v>
          </cell>
          <cell r="C118">
            <v>18</v>
          </cell>
        </row>
        <row r="119">
          <cell r="B119" t="str">
            <v>02-2607</v>
          </cell>
          <cell r="C119">
            <v>19</v>
          </cell>
        </row>
        <row r="120">
          <cell r="B120" t="str">
            <v>02-2608</v>
          </cell>
          <cell r="C120">
            <v>19</v>
          </cell>
        </row>
        <row r="121">
          <cell r="B121" t="str">
            <v>02-2613</v>
          </cell>
          <cell r="C121">
            <v>19</v>
          </cell>
        </row>
        <row r="122">
          <cell r="B122" t="str">
            <v>02-2614</v>
          </cell>
          <cell r="C122">
            <v>19</v>
          </cell>
        </row>
        <row r="123">
          <cell r="B123" t="str">
            <v>02-2615</v>
          </cell>
          <cell r="C123">
            <v>19</v>
          </cell>
        </row>
        <row r="124">
          <cell r="B124" t="str">
            <v>02-2616</v>
          </cell>
          <cell r="C124">
            <v>19</v>
          </cell>
        </row>
        <row r="125">
          <cell r="B125" t="str">
            <v>02-2617</v>
          </cell>
          <cell r="C125">
            <v>19</v>
          </cell>
        </row>
        <row r="126">
          <cell r="B126" t="str">
            <v>02-2618</v>
          </cell>
          <cell r="C126">
            <v>19</v>
          </cell>
        </row>
        <row r="127">
          <cell r="B127" t="str">
            <v>02-2622</v>
          </cell>
          <cell r="C127">
            <v>19</v>
          </cell>
        </row>
        <row r="128">
          <cell r="B128" t="str">
            <v>02-2623</v>
          </cell>
          <cell r="C128">
            <v>19</v>
          </cell>
        </row>
        <row r="129">
          <cell r="B129" t="str">
            <v>02-2655</v>
          </cell>
          <cell r="C129">
            <v>20</v>
          </cell>
        </row>
        <row r="130">
          <cell r="B130" t="str">
            <v>02-2656</v>
          </cell>
          <cell r="C130">
            <v>20</v>
          </cell>
        </row>
        <row r="131">
          <cell r="B131" t="str">
            <v>02-2657</v>
          </cell>
          <cell r="C131">
            <v>20</v>
          </cell>
        </row>
        <row r="132">
          <cell r="B132" t="str">
            <v>02-2682</v>
          </cell>
          <cell r="C132">
            <v>21</v>
          </cell>
        </row>
        <row r="133">
          <cell r="B133" t="str">
            <v>02-2690</v>
          </cell>
          <cell r="C133">
            <v>21</v>
          </cell>
        </row>
        <row r="134">
          <cell r="B134" t="str">
            <v>02-2703</v>
          </cell>
          <cell r="C134">
            <v>22</v>
          </cell>
        </row>
        <row r="135">
          <cell r="B135" t="str">
            <v>02-2704</v>
          </cell>
          <cell r="C135">
            <v>22</v>
          </cell>
        </row>
        <row r="136">
          <cell r="B136" t="str">
            <v>02-2705</v>
          </cell>
          <cell r="C136">
            <v>22</v>
          </cell>
        </row>
        <row r="137">
          <cell r="B137" t="str">
            <v>02-2706</v>
          </cell>
          <cell r="C137">
            <v>22</v>
          </cell>
        </row>
        <row r="138">
          <cell r="B138" t="str">
            <v>02-2707</v>
          </cell>
          <cell r="C138">
            <v>22</v>
          </cell>
        </row>
        <row r="139">
          <cell r="B139" t="str">
            <v>02-2708</v>
          </cell>
          <cell r="C139">
            <v>22</v>
          </cell>
        </row>
        <row r="140">
          <cell r="B140" t="str">
            <v>02-2709</v>
          </cell>
          <cell r="C140">
            <v>22</v>
          </cell>
        </row>
        <row r="141">
          <cell r="B141" t="str">
            <v>02-2710</v>
          </cell>
          <cell r="C141">
            <v>22</v>
          </cell>
        </row>
        <row r="142">
          <cell r="B142" t="str">
            <v>02-2711</v>
          </cell>
          <cell r="C142">
            <v>22</v>
          </cell>
        </row>
        <row r="143">
          <cell r="B143" t="str">
            <v>02-2712</v>
          </cell>
          <cell r="C143">
            <v>22</v>
          </cell>
        </row>
        <row r="144">
          <cell r="B144" t="str">
            <v>02-2713</v>
          </cell>
          <cell r="C144">
            <v>22</v>
          </cell>
        </row>
        <row r="145">
          <cell r="B145" t="str">
            <v>02-2714</v>
          </cell>
          <cell r="C145">
            <v>22</v>
          </cell>
        </row>
        <row r="146">
          <cell r="B146" t="str">
            <v>02-2715</v>
          </cell>
          <cell r="C146">
            <v>22</v>
          </cell>
        </row>
        <row r="147">
          <cell r="B147" t="str">
            <v>02-2716</v>
          </cell>
          <cell r="C147">
            <v>22</v>
          </cell>
        </row>
        <row r="148">
          <cell r="B148" t="str">
            <v>02-2717</v>
          </cell>
          <cell r="C148">
            <v>22</v>
          </cell>
        </row>
        <row r="149">
          <cell r="B149" t="str">
            <v>02-2718</v>
          </cell>
          <cell r="C149">
            <v>22</v>
          </cell>
        </row>
        <row r="150">
          <cell r="B150" t="str">
            <v>02-2719</v>
          </cell>
          <cell r="C150">
            <v>22</v>
          </cell>
        </row>
        <row r="151">
          <cell r="B151" t="str">
            <v>02-2724</v>
          </cell>
          <cell r="C151">
            <v>22</v>
          </cell>
        </row>
        <row r="152">
          <cell r="B152" t="str">
            <v>02-2725</v>
          </cell>
          <cell r="C152">
            <v>22</v>
          </cell>
        </row>
        <row r="153">
          <cell r="B153" t="str">
            <v>02-2726</v>
          </cell>
          <cell r="C153">
            <v>22</v>
          </cell>
        </row>
        <row r="154">
          <cell r="B154" t="str">
            <v>02-2803</v>
          </cell>
          <cell r="C154">
            <v>23</v>
          </cell>
        </row>
        <row r="155">
          <cell r="B155" t="str">
            <v>02-2804</v>
          </cell>
          <cell r="C155">
            <v>23</v>
          </cell>
        </row>
        <row r="156">
          <cell r="B156" t="str">
            <v>02-2805</v>
          </cell>
          <cell r="C156">
            <v>23</v>
          </cell>
        </row>
        <row r="157">
          <cell r="B157" t="str">
            <v>02-2910</v>
          </cell>
          <cell r="C157">
            <v>24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23457 - CY Supp - RDV Contri"/>
      <sheetName val="Agency Sort CY Sup"/>
      <sheetName val="Agency Totals CY Sup"/>
      <sheetName val="Project List"/>
      <sheetName val="Sort"/>
      <sheetName val="Sheet2"/>
      <sheetName val="AUS23457_-_CY_Supp_-_RDV_Contri"/>
      <sheetName val="Agency_Sort_CY_Sup"/>
      <sheetName val="Agency_Totals_CY_Sup"/>
      <sheetName val="Project_List"/>
      <sheetName val="AUS23457_-_CY_Supp_-_RDV_Contr2"/>
      <sheetName val="Agency_Sort_CY_Sup2"/>
      <sheetName val="Agency_Totals_CY_Sup2"/>
      <sheetName val="Project_List2"/>
      <sheetName val="AUS23457_-_CY_Supp_-_RDV_Contr1"/>
      <sheetName val="Agency_Sort_CY_Sup1"/>
      <sheetName val="Agency_Totals_CY_Sup1"/>
      <sheetName val="Project_List1"/>
      <sheetName val="AUS23457_-_CY_Supp_-_RDV_Contr3"/>
      <sheetName val="Agency_Sort_CY_Sup3"/>
      <sheetName val="Agency_Totals_CY_Sup3"/>
      <sheetName val="Project_List3"/>
    </sheetNames>
    <sheetDataSet>
      <sheetData sheetId="0"/>
      <sheetData sheetId="1">
        <row r="2040">
          <cell r="F2040">
            <v>-32.08</v>
          </cell>
        </row>
      </sheetData>
      <sheetData sheetId="2"/>
      <sheetData sheetId="3">
        <row r="7">
          <cell r="B7" t="str">
            <v>02-2057</v>
          </cell>
          <cell r="C7">
            <v>1</v>
          </cell>
        </row>
        <row r="8">
          <cell r="B8" t="str">
            <v>02-2058</v>
          </cell>
          <cell r="C8">
            <v>1</v>
          </cell>
        </row>
        <row r="9">
          <cell r="B9" t="str">
            <v>02-2059</v>
          </cell>
          <cell r="C9">
            <v>1</v>
          </cell>
        </row>
        <row r="10">
          <cell r="B10" t="str">
            <v>02-2060</v>
          </cell>
          <cell r="C10">
            <v>1</v>
          </cell>
        </row>
        <row r="11">
          <cell r="B11" t="str">
            <v>02-2061</v>
          </cell>
          <cell r="C11">
            <v>1</v>
          </cell>
        </row>
        <row r="12">
          <cell r="B12" t="str">
            <v>02-2103</v>
          </cell>
          <cell r="C12">
            <v>2</v>
          </cell>
        </row>
        <row r="13">
          <cell r="B13" t="str">
            <v>02-2153</v>
          </cell>
          <cell r="C13">
            <v>3</v>
          </cell>
        </row>
        <row r="14">
          <cell r="B14" t="str">
            <v>02-2154</v>
          </cell>
          <cell r="C14">
            <v>3</v>
          </cell>
        </row>
        <row r="15">
          <cell r="B15" t="str">
            <v>02-2155</v>
          </cell>
          <cell r="C15">
            <v>3</v>
          </cell>
        </row>
        <row r="16">
          <cell r="B16" t="str">
            <v>02-2156</v>
          </cell>
          <cell r="C16">
            <v>3</v>
          </cell>
        </row>
        <row r="17">
          <cell r="B17" t="str">
            <v>02-2157</v>
          </cell>
          <cell r="C17">
            <v>3</v>
          </cell>
        </row>
        <row r="18">
          <cell r="B18" t="str">
            <v>01-1196</v>
          </cell>
          <cell r="C18">
            <v>4</v>
          </cell>
        </row>
        <row r="19">
          <cell r="B19" t="str">
            <v>02-2172</v>
          </cell>
          <cell r="C19">
            <v>4</v>
          </cell>
        </row>
        <row r="20">
          <cell r="B20" t="str">
            <v>02-2174</v>
          </cell>
          <cell r="C20">
            <v>4</v>
          </cell>
        </row>
        <row r="21">
          <cell r="B21" t="str">
            <v>02-2226</v>
          </cell>
          <cell r="C21">
            <v>5</v>
          </cell>
        </row>
        <row r="22">
          <cell r="B22" t="str">
            <v>02-2227</v>
          </cell>
          <cell r="C22">
            <v>5</v>
          </cell>
        </row>
        <row r="23">
          <cell r="B23" t="str">
            <v>02-2229</v>
          </cell>
          <cell r="C23">
            <v>5</v>
          </cell>
        </row>
        <row r="24">
          <cell r="B24" t="str">
            <v>02-2231</v>
          </cell>
          <cell r="C24">
            <v>5</v>
          </cell>
        </row>
        <row r="25">
          <cell r="B25" t="str">
            <v>02-2253</v>
          </cell>
          <cell r="C25">
            <v>6</v>
          </cell>
        </row>
        <row r="26">
          <cell r="B26" t="str">
            <v>02-2254</v>
          </cell>
          <cell r="C26">
            <v>6</v>
          </cell>
        </row>
        <row r="27">
          <cell r="B27" t="str">
            <v>02-2255</v>
          </cell>
          <cell r="C27">
            <v>6</v>
          </cell>
        </row>
        <row r="28">
          <cell r="B28" t="str">
            <v>02-2256</v>
          </cell>
          <cell r="C28">
            <v>6</v>
          </cell>
        </row>
        <row r="29">
          <cell r="B29" t="str">
            <v>02-2257</v>
          </cell>
          <cell r="C29">
            <v>6</v>
          </cell>
        </row>
        <row r="30">
          <cell r="B30" t="str">
            <v>02-2297</v>
          </cell>
          <cell r="C30">
            <v>7</v>
          </cell>
        </row>
        <row r="31">
          <cell r="B31" t="str">
            <v>02-2300</v>
          </cell>
          <cell r="C31">
            <v>7</v>
          </cell>
        </row>
        <row r="32">
          <cell r="B32" t="str">
            <v>02-2302</v>
          </cell>
          <cell r="C32">
            <v>7</v>
          </cell>
        </row>
        <row r="33">
          <cell r="B33" t="str">
            <v>02-2304</v>
          </cell>
          <cell r="C33">
            <v>7</v>
          </cell>
        </row>
        <row r="34">
          <cell r="B34" t="str">
            <v>02-2308</v>
          </cell>
          <cell r="C34">
            <v>7</v>
          </cell>
        </row>
        <row r="35">
          <cell r="B35" t="str">
            <v>02-2309</v>
          </cell>
          <cell r="C35">
            <v>7</v>
          </cell>
        </row>
        <row r="36">
          <cell r="B36" t="str">
            <v>02-2310</v>
          </cell>
          <cell r="C36">
            <v>7</v>
          </cell>
        </row>
        <row r="37">
          <cell r="B37" t="str">
            <v>02-2318</v>
          </cell>
          <cell r="C37">
            <v>7</v>
          </cell>
        </row>
        <row r="38">
          <cell r="B38" t="str">
            <v>02-3300</v>
          </cell>
          <cell r="C38">
            <v>7</v>
          </cell>
        </row>
        <row r="39">
          <cell r="B39" t="str">
            <v>02-2323</v>
          </cell>
          <cell r="C39">
            <v>8</v>
          </cell>
        </row>
        <row r="40">
          <cell r="B40" t="str">
            <v>02-2327</v>
          </cell>
          <cell r="C40">
            <v>8</v>
          </cell>
        </row>
        <row r="41">
          <cell r="B41" t="str">
            <v>02-2328</v>
          </cell>
          <cell r="C41">
            <v>8</v>
          </cell>
        </row>
        <row r="42">
          <cell r="B42" t="str">
            <v>02-2405</v>
          </cell>
          <cell r="C42">
            <v>9</v>
          </cell>
        </row>
        <row r="43">
          <cell r="B43" t="str">
            <v>02-2412</v>
          </cell>
          <cell r="C43">
            <v>9</v>
          </cell>
        </row>
        <row r="44">
          <cell r="B44" t="str">
            <v>02-2413</v>
          </cell>
          <cell r="C44">
            <v>9</v>
          </cell>
        </row>
        <row r="45">
          <cell r="B45" t="str">
            <v>02-2414</v>
          </cell>
          <cell r="C45">
            <v>9</v>
          </cell>
        </row>
        <row r="46">
          <cell r="B46" t="str">
            <v>02-2415</v>
          </cell>
          <cell r="C46">
            <v>9</v>
          </cell>
        </row>
        <row r="47">
          <cell r="B47" t="str">
            <v>02-2425</v>
          </cell>
          <cell r="C47">
            <v>10</v>
          </cell>
        </row>
        <row r="48">
          <cell r="B48" t="str">
            <v>02-2452</v>
          </cell>
          <cell r="C48">
            <v>11</v>
          </cell>
        </row>
        <row r="49">
          <cell r="B49" t="str">
            <v>02-2453</v>
          </cell>
          <cell r="C49">
            <v>11</v>
          </cell>
        </row>
        <row r="50">
          <cell r="B50" t="str">
            <v>02-2454</v>
          </cell>
          <cell r="C50">
            <v>11</v>
          </cell>
        </row>
        <row r="51">
          <cell r="B51" t="str">
            <v>02-2463</v>
          </cell>
          <cell r="C51">
            <v>11</v>
          </cell>
        </row>
        <row r="52">
          <cell r="B52" t="str">
            <v>02-2376</v>
          </cell>
          <cell r="C52">
            <v>12</v>
          </cell>
        </row>
        <row r="53">
          <cell r="B53" t="str">
            <v>02-2378</v>
          </cell>
          <cell r="C53">
            <v>12</v>
          </cell>
        </row>
        <row r="54">
          <cell r="B54" t="str">
            <v>02-2353</v>
          </cell>
          <cell r="C54">
            <v>13</v>
          </cell>
        </row>
        <row r="55">
          <cell r="B55" t="str">
            <v>02-2354</v>
          </cell>
          <cell r="C55">
            <v>13</v>
          </cell>
        </row>
        <row r="56">
          <cell r="B56" t="str">
            <v>02-2355</v>
          </cell>
          <cell r="C56">
            <v>13</v>
          </cell>
        </row>
        <row r="57">
          <cell r="B57" t="str">
            <v>02-2000</v>
          </cell>
          <cell r="C57">
            <v>14</v>
          </cell>
        </row>
        <row r="58">
          <cell r="B58" t="str">
            <v>02-2492</v>
          </cell>
          <cell r="C58">
            <v>15</v>
          </cell>
        </row>
        <row r="59">
          <cell r="B59" t="str">
            <v>02-2499</v>
          </cell>
          <cell r="C59">
            <v>16</v>
          </cell>
        </row>
        <row r="60">
          <cell r="B60" t="str">
            <v>02-2500</v>
          </cell>
          <cell r="C60">
            <v>16</v>
          </cell>
        </row>
        <row r="61">
          <cell r="B61" t="str">
            <v>02-2505</v>
          </cell>
          <cell r="C61">
            <v>17</v>
          </cell>
        </row>
        <row r="62">
          <cell r="B62" t="str">
            <v>02-2506</v>
          </cell>
          <cell r="C62">
            <v>17</v>
          </cell>
        </row>
        <row r="63">
          <cell r="B63" t="str">
            <v>02-2507</v>
          </cell>
          <cell r="C63">
            <v>17</v>
          </cell>
        </row>
        <row r="64">
          <cell r="B64" t="str">
            <v>02-2582</v>
          </cell>
          <cell r="C64">
            <v>18</v>
          </cell>
        </row>
        <row r="65">
          <cell r="B65" t="str">
            <v>02-2583</v>
          </cell>
          <cell r="C65">
            <v>18</v>
          </cell>
        </row>
        <row r="66">
          <cell r="B66" t="str">
            <v>02-2584</v>
          </cell>
          <cell r="C66">
            <v>18</v>
          </cell>
        </row>
        <row r="67">
          <cell r="B67" t="str">
            <v>02-2586</v>
          </cell>
          <cell r="C67">
            <v>18</v>
          </cell>
        </row>
        <row r="68">
          <cell r="B68" t="str">
            <v>02-2587</v>
          </cell>
          <cell r="C68">
            <v>18</v>
          </cell>
        </row>
        <row r="69">
          <cell r="B69" t="str">
            <v>02-2607</v>
          </cell>
          <cell r="C69">
            <v>19</v>
          </cell>
        </row>
        <row r="70">
          <cell r="B70" t="str">
            <v>02-2608</v>
          </cell>
          <cell r="C70">
            <v>19</v>
          </cell>
        </row>
        <row r="71">
          <cell r="B71" t="str">
            <v>02-2613</v>
          </cell>
          <cell r="C71">
            <v>19</v>
          </cell>
        </row>
        <row r="72">
          <cell r="B72" t="str">
            <v>02-2614</v>
          </cell>
          <cell r="C72">
            <v>19</v>
          </cell>
        </row>
        <row r="73">
          <cell r="B73" t="str">
            <v>02-2615</v>
          </cell>
          <cell r="C73">
            <v>19</v>
          </cell>
        </row>
        <row r="74">
          <cell r="B74" t="str">
            <v>02-2616</v>
          </cell>
          <cell r="C74">
            <v>19</v>
          </cell>
        </row>
        <row r="75">
          <cell r="B75" t="str">
            <v>02-2617</v>
          </cell>
          <cell r="C75">
            <v>19</v>
          </cell>
        </row>
        <row r="76">
          <cell r="B76" t="str">
            <v>02-2618</v>
          </cell>
          <cell r="C76">
            <v>19</v>
          </cell>
        </row>
        <row r="77">
          <cell r="B77" t="str">
            <v>02-2622</v>
          </cell>
          <cell r="C77">
            <v>19</v>
          </cell>
        </row>
        <row r="78">
          <cell r="B78" t="str">
            <v>02-2623</v>
          </cell>
          <cell r="C78">
            <v>19</v>
          </cell>
        </row>
        <row r="79">
          <cell r="B79" t="str">
            <v>02-2655</v>
          </cell>
          <cell r="C79">
            <v>20</v>
          </cell>
        </row>
        <row r="80">
          <cell r="B80" t="str">
            <v>02-2656</v>
          </cell>
          <cell r="C80">
            <v>20</v>
          </cell>
        </row>
        <row r="81">
          <cell r="B81" t="str">
            <v>02-2657</v>
          </cell>
          <cell r="C81">
            <v>20</v>
          </cell>
        </row>
        <row r="82">
          <cell r="B82" t="str">
            <v>02-2682</v>
          </cell>
          <cell r="C82">
            <v>21</v>
          </cell>
        </row>
        <row r="83">
          <cell r="B83" t="str">
            <v>02-2690</v>
          </cell>
          <cell r="C83">
            <v>21</v>
          </cell>
        </row>
        <row r="84">
          <cell r="B84" t="str">
            <v>02-2703</v>
          </cell>
          <cell r="C84">
            <v>22</v>
          </cell>
        </row>
        <row r="85">
          <cell r="B85" t="str">
            <v>02-2704</v>
          </cell>
          <cell r="C85">
            <v>22</v>
          </cell>
        </row>
        <row r="86">
          <cell r="B86" t="str">
            <v>02-2705</v>
          </cell>
          <cell r="C86">
            <v>22</v>
          </cell>
        </row>
        <row r="87">
          <cell r="B87" t="str">
            <v>02-2706</v>
          </cell>
          <cell r="C87">
            <v>22</v>
          </cell>
        </row>
        <row r="88">
          <cell r="B88" t="str">
            <v>02-2707</v>
          </cell>
          <cell r="C88">
            <v>22</v>
          </cell>
        </row>
        <row r="89">
          <cell r="B89" t="str">
            <v>02-2708</v>
          </cell>
          <cell r="C89">
            <v>22</v>
          </cell>
        </row>
        <row r="90">
          <cell r="B90" t="str">
            <v>02-2709</v>
          </cell>
          <cell r="C90">
            <v>22</v>
          </cell>
        </row>
        <row r="91">
          <cell r="B91" t="str">
            <v>02-2710</v>
          </cell>
          <cell r="C91">
            <v>22</v>
          </cell>
        </row>
        <row r="92">
          <cell r="B92" t="str">
            <v>02-2711</v>
          </cell>
          <cell r="C92">
            <v>22</v>
          </cell>
        </row>
        <row r="93">
          <cell r="B93" t="str">
            <v>02-2712</v>
          </cell>
          <cell r="C93">
            <v>22</v>
          </cell>
        </row>
        <row r="94">
          <cell r="B94" t="str">
            <v>02-2713</v>
          </cell>
          <cell r="C94">
            <v>22</v>
          </cell>
        </row>
        <row r="95">
          <cell r="B95" t="str">
            <v>02-2714</v>
          </cell>
          <cell r="C95">
            <v>22</v>
          </cell>
        </row>
        <row r="96">
          <cell r="B96" t="str">
            <v>02-2715</v>
          </cell>
          <cell r="C96">
            <v>22</v>
          </cell>
        </row>
        <row r="97">
          <cell r="B97" t="str">
            <v>02-2716</v>
          </cell>
          <cell r="C97">
            <v>22</v>
          </cell>
        </row>
        <row r="98">
          <cell r="B98" t="str">
            <v>02-2717</v>
          </cell>
          <cell r="C98">
            <v>22</v>
          </cell>
        </row>
        <row r="99">
          <cell r="B99" t="str">
            <v>02-2718</v>
          </cell>
          <cell r="C99">
            <v>22</v>
          </cell>
        </row>
        <row r="100">
          <cell r="B100" t="str">
            <v>02-2719</v>
          </cell>
          <cell r="C100">
            <v>22</v>
          </cell>
        </row>
        <row r="101">
          <cell r="B101" t="str">
            <v>02-2724</v>
          </cell>
          <cell r="C101">
            <v>22</v>
          </cell>
        </row>
        <row r="102">
          <cell r="B102" t="str">
            <v>02-2725</v>
          </cell>
          <cell r="C102">
            <v>22</v>
          </cell>
        </row>
        <row r="103">
          <cell r="B103" t="str">
            <v>02-2726</v>
          </cell>
          <cell r="C103">
            <v>22</v>
          </cell>
        </row>
        <row r="104">
          <cell r="B104" t="str">
            <v>02-2803</v>
          </cell>
          <cell r="C104">
            <v>23</v>
          </cell>
        </row>
        <row r="105">
          <cell r="B105" t="str">
            <v>02-2804</v>
          </cell>
          <cell r="C105">
            <v>23</v>
          </cell>
        </row>
        <row r="106">
          <cell r="B106" t="str">
            <v>02-2805</v>
          </cell>
          <cell r="C106">
            <v>23</v>
          </cell>
        </row>
        <row r="107">
          <cell r="B107" t="str">
            <v>02-2910</v>
          </cell>
          <cell r="C107">
            <v>24</v>
          </cell>
        </row>
        <row r="108">
          <cell r="B108" t="str">
            <v>01-1149</v>
          </cell>
          <cell r="C108">
            <v>25</v>
          </cell>
        </row>
        <row r="109">
          <cell r="B109" t="str">
            <v>01-1150</v>
          </cell>
          <cell r="C109">
            <v>25</v>
          </cell>
        </row>
        <row r="110">
          <cell r="B110" t="str">
            <v>01-1151</v>
          </cell>
          <cell r="C110">
            <v>25</v>
          </cell>
        </row>
        <row r="111">
          <cell r="B111" t="str">
            <v>01-1152</v>
          </cell>
          <cell r="C111">
            <v>25</v>
          </cell>
        </row>
        <row r="112">
          <cell r="B112" t="str">
            <v>01-1153</v>
          </cell>
          <cell r="C112">
            <v>25</v>
          </cell>
        </row>
        <row r="113">
          <cell r="B113" t="str">
            <v>01-1154</v>
          </cell>
          <cell r="C113">
            <v>25</v>
          </cell>
        </row>
        <row r="114">
          <cell r="B114" t="str">
            <v>01-1155</v>
          </cell>
          <cell r="C114">
            <v>25</v>
          </cell>
        </row>
        <row r="115">
          <cell r="B115" t="str">
            <v>01-1156</v>
          </cell>
          <cell r="C115">
            <v>25</v>
          </cell>
        </row>
        <row r="116">
          <cell r="B116" t="str">
            <v>01-1157</v>
          </cell>
          <cell r="C116">
            <v>25</v>
          </cell>
        </row>
        <row r="117">
          <cell r="B117" t="str">
            <v>01-1158</v>
          </cell>
          <cell r="C117">
            <v>25</v>
          </cell>
        </row>
        <row r="118">
          <cell r="B118" t="str">
            <v>01-1159</v>
          </cell>
          <cell r="C118">
            <v>25</v>
          </cell>
        </row>
        <row r="119">
          <cell r="B119" t="str">
            <v>01-1160</v>
          </cell>
          <cell r="C119">
            <v>25</v>
          </cell>
        </row>
        <row r="120">
          <cell r="B120" t="str">
            <v>01-1161</v>
          </cell>
          <cell r="C120">
            <v>25</v>
          </cell>
        </row>
        <row r="121">
          <cell r="B121" t="str">
            <v>01-1162</v>
          </cell>
          <cell r="C121">
            <v>25</v>
          </cell>
        </row>
        <row r="122">
          <cell r="B122" t="str">
            <v>01-1163</v>
          </cell>
          <cell r="C122">
            <v>25</v>
          </cell>
        </row>
        <row r="123">
          <cell r="B123" t="str">
            <v>01-1164</v>
          </cell>
          <cell r="C123">
            <v>25</v>
          </cell>
        </row>
        <row r="124">
          <cell r="B124" t="str">
            <v>01-1165</v>
          </cell>
          <cell r="C124">
            <v>25</v>
          </cell>
        </row>
        <row r="125">
          <cell r="B125" t="str">
            <v>01-1166</v>
          </cell>
          <cell r="C125">
            <v>25</v>
          </cell>
        </row>
        <row r="126">
          <cell r="B126" t="str">
            <v>01-1167</v>
          </cell>
          <cell r="C126">
            <v>25</v>
          </cell>
        </row>
        <row r="127">
          <cell r="B127" t="str">
            <v>01-1168</v>
          </cell>
          <cell r="C127">
            <v>25</v>
          </cell>
        </row>
        <row r="128">
          <cell r="B128" t="str">
            <v>01-1176</v>
          </cell>
          <cell r="C128">
            <v>25</v>
          </cell>
        </row>
        <row r="129">
          <cell r="B129" t="str">
            <v>01-1177</v>
          </cell>
          <cell r="C129">
            <v>25</v>
          </cell>
        </row>
        <row r="130">
          <cell r="B130" t="str">
            <v>01-1178</v>
          </cell>
          <cell r="C130">
            <v>25</v>
          </cell>
        </row>
        <row r="131">
          <cell r="B131" t="str">
            <v>01-1179</v>
          </cell>
          <cell r="C131">
            <v>25</v>
          </cell>
        </row>
        <row r="132">
          <cell r="B132" t="str">
            <v>01-1180</v>
          </cell>
          <cell r="C132">
            <v>25</v>
          </cell>
        </row>
        <row r="133">
          <cell r="B133" t="str">
            <v>01-1181</v>
          </cell>
          <cell r="C133">
            <v>25</v>
          </cell>
        </row>
        <row r="134">
          <cell r="B134" t="str">
            <v>01-1182</v>
          </cell>
          <cell r="C134">
            <v>25</v>
          </cell>
        </row>
        <row r="135">
          <cell r="B135" t="str">
            <v>01-1183</v>
          </cell>
          <cell r="C135">
            <v>25</v>
          </cell>
        </row>
        <row r="136">
          <cell r="B136" t="str">
            <v>01-1185</v>
          </cell>
          <cell r="C136">
            <v>25</v>
          </cell>
        </row>
        <row r="137">
          <cell r="B137" t="str">
            <v>01-1186</v>
          </cell>
          <cell r="C137">
            <v>25</v>
          </cell>
        </row>
        <row r="138">
          <cell r="B138" t="str">
            <v>01-1187</v>
          </cell>
          <cell r="C138">
            <v>25</v>
          </cell>
        </row>
        <row r="139">
          <cell r="B139" t="str">
            <v>01-1188</v>
          </cell>
          <cell r="C139">
            <v>25</v>
          </cell>
        </row>
        <row r="140">
          <cell r="B140" t="str">
            <v>01-1189</v>
          </cell>
          <cell r="C140">
            <v>25</v>
          </cell>
        </row>
        <row r="141">
          <cell r="B141" t="str">
            <v>01-1190</v>
          </cell>
          <cell r="C141">
            <v>25</v>
          </cell>
        </row>
        <row r="142">
          <cell r="B142" t="str">
            <v>01-1191</v>
          </cell>
          <cell r="C142">
            <v>25</v>
          </cell>
        </row>
        <row r="143">
          <cell r="B143" t="str">
            <v>01-1192</v>
          </cell>
          <cell r="C143">
            <v>25</v>
          </cell>
        </row>
        <row r="144">
          <cell r="B144" t="str">
            <v>01-1193</v>
          </cell>
          <cell r="C144">
            <v>25</v>
          </cell>
        </row>
        <row r="145">
          <cell r="B145" t="str">
            <v>01-1194</v>
          </cell>
          <cell r="C145">
            <v>25</v>
          </cell>
        </row>
        <row r="146">
          <cell r="B146" t="str">
            <v>01-1195</v>
          </cell>
          <cell r="C146">
            <v>25</v>
          </cell>
        </row>
        <row r="147">
          <cell r="B147" t="str">
            <v>01-1197</v>
          </cell>
          <cell r="C147">
            <v>25</v>
          </cell>
        </row>
        <row r="148">
          <cell r="B148" t="str">
            <v>01-1198</v>
          </cell>
          <cell r="C148">
            <v>25</v>
          </cell>
        </row>
        <row r="149">
          <cell r="B149" t="str">
            <v>01-1199</v>
          </cell>
          <cell r="C149">
            <v>25</v>
          </cell>
        </row>
        <row r="150">
          <cell r="B150" t="str">
            <v>01-1200</v>
          </cell>
          <cell r="C150">
            <v>25</v>
          </cell>
        </row>
        <row r="151">
          <cell r="B151" t="str">
            <v>01-1201</v>
          </cell>
          <cell r="C151">
            <v>25</v>
          </cell>
        </row>
        <row r="152">
          <cell r="B152" t="str">
            <v>01-1202</v>
          </cell>
          <cell r="C152">
            <v>25</v>
          </cell>
        </row>
        <row r="153">
          <cell r="B153" t="str">
            <v>01-1203</v>
          </cell>
          <cell r="C153">
            <v>25</v>
          </cell>
        </row>
        <row r="154">
          <cell r="B154" t="str">
            <v>01-1204</v>
          </cell>
          <cell r="C154">
            <v>25</v>
          </cell>
        </row>
        <row r="155">
          <cell r="B155" t="str">
            <v>01-1205</v>
          </cell>
          <cell r="C155">
            <v>25</v>
          </cell>
        </row>
        <row r="156">
          <cell r="B156" t="str">
            <v>01-1206</v>
          </cell>
          <cell r="C156">
            <v>25</v>
          </cell>
        </row>
        <row r="157">
          <cell r="B157" t="str">
            <v>01-1300</v>
          </cell>
          <cell r="C157">
            <v>25</v>
          </cell>
        </row>
      </sheetData>
      <sheetData sheetId="4"/>
      <sheetData sheetId="5"/>
      <sheetData sheetId="6"/>
      <sheetData sheetId="7">
        <row r="2040">
          <cell r="F2040">
            <v>-32.08</v>
          </cell>
        </row>
      </sheetData>
      <sheetData sheetId="8"/>
      <sheetData sheetId="9">
        <row r="7">
          <cell r="B7" t="str">
            <v>02-2057</v>
          </cell>
        </row>
      </sheetData>
      <sheetData sheetId="10"/>
      <sheetData sheetId="11">
        <row r="2040">
          <cell r="F2040">
            <v>-32.08</v>
          </cell>
        </row>
      </sheetData>
      <sheetData sheetId="12"/>
      <sheetData sheetId="13">
        <row r="7">
          <cell r="B7" t="str">
            <v>02-2057</v>
          </cell>
        </row>
      </sheetData>
      <sheetData sheetId="14"/>
      <sheetData sheetId="15">
        <row r="2040">
          <cell r="F2040">
            <v>-32.08</v>
          </cell>
        </row>
      </sheetData>
      <sheetData sheetId="16"/>
      <sheetData sheetId="17">
        <row r="7">
          <cell r="B7" t="str">
            <v>02-2057</v>
          </cell>
        </row>
      </sheetData>
      <sheetData sheetId="18"/>
      <sheetData sheetId="19">
        <row r="2040">
          <cell r="F2040">
            <v>-32.08</v>
          </cell>
        </row>
      </sheetData>
      <sheetData sheetId="20"/>
      <sheetData sheetId="21">
        <row r="7">
          <cell r="B7" t="str">
            <v>02-2057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2345P7 - PY Supp Y07-Y12 - RD"/>
      <sheetName val="Agency Sort PY Tax"/>
      <sheetName val="Agency Totals PY Tax"/>
      <sheetName val="Project List"/>
      <sheetName val="AU2345P7_-_PY_Supp_Y07-Y12_-_RD"/>
      <sheetName val="Agency_Sort_PY_Tax"/>
      <sheetName val="Agency_Totals_PY_Tax"/>
      <sheetName val="Project_List"/>
      <sheetName val="AU2345P7_-_PY_Supp_Y07-Y12_-_R1"/>
      <sheetName val="Agency_Sort_PY_Tax1"/>
      <sheetName val="Agency_Totals_PY_Tax1"/>
      <sheetName val="Project_List1"/>
    </sheetNames>
    <sheetDataSet>
      <sheetData sheetId="0"/>
      <sheetData sheetId="1"/>
      <sheetData sheetId="2"/>
      <sheetData sheetId="3">
        <row r="7">
          <cell r="B7" t="str">
            <v>01-1149</v>
          </cell>
          <cell r="C7">
            <v>25</v>
          </cell>
        </row>
        <row r="8">
          <cell r="B8" t="str">
            <v>01-1150</v>
          </cell>
          <cell r="C8">
            <v>25</v>
          </cell>
        </row>
        <row r="9">
          <cell r="B9" t="str">
            <v>01-1151</v>
          </cell>
          <cell r="C9">
            <v>25</v>
          </cell>
        </row>
        <row r="10">
          <cell r="B10" t="str">
            <v>01-1152</v>
          </cell>
          <cell r="C10">
            <v>25</v>
          </cell>
        </row>
        <row r="11">
          <cell r="B11" t="str">
            <v>01-1153</v>
          </cell>
          <cell r="C11">
            <v>25</v>
          </cell>
        </row>
        <row r="12">
          <cell r="B12" t="str">
            <v>01-1154</v>
          </cell>
          <cell r="C12">
            <v>25</v>
          </cell>
        </row>
        <row r="13">
          <cell r="B13" t="str">
            <v>01-1155</v>
          </cell>
          <cell r="C13">
            <v>25</v>
          </cell>
        </row>
        <row r="14">
          <cell r="B14" t="str">
            <v>01-1156</v>
          </cell>
          <cell r="C14">
            <v>25</v>
          </cell>
        </row>
        <row r="15">
          <cell r="B15" t="str">
            <v>01-1157</v>
          </cell>
          <cell r="C15">
            <v>25</v>
          </cell>
        </row>
        <row r="16">
          <cell r="B16" t="str">
            <v>01-1158</v>
          </cell>
          <cell r="C16">
            <v>25</v>
          </cell>
        </row>
        <row r="17">
          <cell r="B17" t="str">
            <v>01-1159</v>
          </cell>
          <cell r="C17">
            <v>25</v>
          </cell>
        </row>
        <row r="18">
          <cell r="B18" t="str">
            <v>01-1160</v>
          </cell>
          <cell r="C18">
            <v>25</v>
          </cell>
        </row>
        <row r="19">
          <cell r="B19" t="str">
            <v>01-1161</v>
          </cell>
          <cell r="C19">
            <v>25</v>
          </cell>
        </row>
        <row r="20">
          <cell r="B20" t="str">
            <v>01-1162</v>
          </cell>
          <cell r="C20">
            <v>25</v>
          </cell>
        </row>
        <row r="21">
          <cell r="B21" t="str">
            <v>01-1163</v>
          </cell>
          <cell r="C21">
            <v>25</v>
          </cell>
        </row>
        <row r="22">
          <cell r="B22" t="str">
            <v>01-1164</v>
          </cell>
          <cell r="C22">
            <v>25</v>
          </cell>
        </row>
        <row r="23">
          <cell r="B23" t="str">
            <v>01-1165</v>
          </cell>
          <cell r="C23">
            <v>25</v>
          </cell>
        </row>
        <row r="24">
          <cell r="B24" t="str">
            <v>01-1166</v>
          </cell>
          <cell r="C24">
            <v>25</v>
          </cell>
        </row>
        <row r="25">
          <cell r="B25" t="str">
            <v>01-1167</v>
          </cell>
          <cell r="C25">
            <v>25</v>
          </cell>
        </row>
        <row r="26">
          <cell r="B26" t="str">
            <v>01-1168</v>
          </cell>
          <cell r="C26">
            <v>25</v>
          </cell>
        </row>
        <row r="27">
          <cell r="B27" t="str">
            <v>01-1176</v>
          </cell>
          <cell r="C27">
            <v>25</v>
          </cell>
        </row>
        <row r="28">
          <cell r="B28" t="str">
            <v>01-1177</v>
          </cell>
          <cell r="C28">
            <v>25</v>
          </cell>
        </row>
        <row r="29">
          <cell r="B29" t="str">
            <v>01-1178</v>
          </cell>
          <cell r="C29">
            <v>25</v>
          </cell>
        </row>
        <row r="30">
          <cell r="B30" t="str">
            <v>01-1179</v>
          </cell>
          <cell r="C30">
            <v>25</v>
          </cell>
        </row>
        <row r="31">
          <cell r="B31" t="str">
            <v>01-1180</v>
          </cell>
          <cell r="C31">
            <v>25</v>
          </cell>
        </row>
        <row r="32">
          <cell r="B32" t="str">
            <v>01-1181</v>
          </cell>
          <cell r="C32">
            <v>25</v>
          </cell>
        </row>
        <row r="33">
          <cell r="B33" t="str">
            <v>01-1182</v>
          </cell>
          <cell r="C33">
            <v>25</v>
          </cell>
        </row>
        <row r="34">
          <cell r="B34" t="str">
            <v>01-1183</v>
          </cell>
          <cell r="C34">
            <v>25</v>
          </cell>
        </row>
        <row r="35">
          <cell r="B35" t="str">
            <v>01-1185</v>
          </cell>
          <cell r="C35">
            <v>25</v>
          </cell>
        </row>
        <row r="36">
          <cell r="B36" t="str">
            <v>01-1186</v>
          </cell>
          <cell r="C36">
            <v>25</v>
          </cell>
        </row>
        <row r="37">
          <cell r="B37" t="str">
            <v>01-1187</v>
          </cell>
          <cell r="C37">
            <v>25</v>
          </cell>
        </row>
        <row r="38">
          <cell r="B38" t="str">
            <v>01-1188</v>
          </cell>
          <cell r="C38">
            <v>25</v>
          </cell>
        </row>
        <row r="39">
          <cell r="B39" t="str">
            <v>01-1189</v>
          </cell>
          <cell r="C39">
            <v>25</v>
          </cell>
        </row>
        <row r="40">
          <cell r="B40" t="str">
            <v>01-1190</v>
          </cell>
          <cell r="C40">
            <v>25</v>
          </cell>
        </row>
        <row r="41">
          <cell r="B41" t="str">
            <v>01-1191</v>
          </cell>
          <cell r="C41">
            <v>25</v>
          </cell>
        </row>
        <row r="42">
          <cell r="B42" t="str">
            <v>01-1192</v>
          </cell>
          <cell r="C42">
            <v>25</v>
          </cell>
        </row>
        <row r="43">
          <cell r="B43" t="str">
            <v>01-1193</v>
          </cell>
          <cell r="C43">
            <v>25</v>
          </cell>
        </row>
        <row r="44">
          <cell r="B44" t="str">
            <v>01-1194</v>
          </cell>
          <cell r="C44">
            <v>25</v>
          </cell>
        </row>
        <row r="45">
          <cell r="B45" t="str">
            <v>01-1195</v>
          </cell>
          <cell r="C45">
            <v>25</v>
          </cell>
        </row>
        <row r="46">
          <cell r="B46" t="str">
            <v>01-1196</v>
          </cell>
          <cell r="C46">
            <v>4</v>
          </cell>
        </row>
        <row r="47">
          <cell r="B47" t="str">
            <v>01-1197</v>
          </cell>
          <cell r="C47">
            <v>25</v>
          </cell>
        </row>
        <row r="48">
          <cell r="B48" t="str">
            <v>01-1198</v>
          </cell>
          <cell r="C48">
            <v>25</v>
          </cell>
        </row>
        <row r="49">
          <cell r="B49" t="str">
            <v>01-1199</v>
          </cell>
          <cell r="C49">
            <v>25</v>
          </cell>
        </row>
        <row r="50">
          <cell r="B50" t="str">
            <v>01-1200</v>
          </cell>
          <cell r="C50">
            <v>25</v>
          </cell>
        </row>
        <row r="51">
          <cell r="B51" t="str">
            <v>01-1201</v>
          </cell>
          <cell r="C51">
            <v>25</v>
          </cell>
        </row>
        <row r="52">
          <cell r="B52" t="str">
            <v>01-1202</v>
          </cell>
          <cell r="C52">
            <v>25</v>
          </cell>
        </row>
        <row r="53">
          <cell r="B53" t="str">
            <v>01-1203</v>
          </cell>
          <cell r="C53">
            <v>25</v>
          </cell>
        </row>
        <row r="54">
          <cell r="B54" t="str">
            <v>01-1204</v>
          </cell>
          <cell r="C54">
            <v>25</v>
          </cell>
        </row>
        <row r="55">
          <cell r="B55" t="str">
            <v>01-1205</v>
          </cell>
          <cell r="C55">
            <v>25</v>
          </cell>
        </row>
        <row r="56">
          <cell r="B56" t="str">
            <v>01-1206</v>
          </cell>
          <cell r="C56">
            <v>25</v>
          </cell>
        </row>
        <row r="57">
          <cell r="B57" t="str">
            <v>01-1300</v>
          </cell>
          <cell r="C57">
            <v>25</v>
          </cell>
        </row>
        <row r="58">
          <cell r="B58" t="str">
            <v>02-2000</v>
          </cell>
          <cell r="C58">
            <v>14</v>
          </cell>
        </row>
        <row r="59">
          <cell r="B59" t="str">
            <v>02-2057</v>
          </cell>
          <cell r="C59">
            <v>1</v>
          </cell>
        </row>
        <row r="60">
          <cell r="B60" t="str">
            <v>02-2058</v>
          </cell>
          <cell r="C60">
            <v>1</v>
          </cell>
        </row>
        <row r="61">
          <cell r="B61" t="str">
            <v>02-2059</v>
          </cell>
          <cell r="C61">
            <v>1</v>
          </cell>
        </row>
        <row r="62">
          <cell r="B62" t="str">
            <v>02-2060</v>
          </cell>
          <cell r="C62">
            <v>1</v>
          </cell>
        </row>
        <row r="63">
          <cell r="B63" t="str">
            <v>02-2061</v>
          </cell>
          <cell r="C63">
            <v>1</v>
          </cell>
        </row>
        <row r="64">
          <cell r="B64" t="str">
            <v>02-2103</v>
          </cell>
          <cell r="C64">
            <v>2</v>
          </cell>
        </row>
        <row r="65">
          <cell r="B65" t="str">
            <v>02-2153</v>
          </cell>
          <cell r="C65">
            <v>3</v>
          </cell>
        </row>
        <row r="66">
          <cell r="B66" t="str">
            <v>02-2154</v>
          </cell>
          <cell r="C66">
            <v>3</v>
          </cell>
        </row>
        <row r="67">
          <cell r="B67" t="str">
            <v>02-2155</v>
          </cell>
          <cell r="C67">
            <v>3</v>
          </cell>
        </row>
        <row r="68">
          <cell r="B68" t="str">
            <v>02-2156</v>
          </cell>
          <cell r="C68">
            <v>3</v>
          </cell>
        </row>
        <row r="69">
          <cell r="B69" t="str">
            <v>02-2157</v>
          </cell>
          <cell r="C69">
            <v>3</v>
          </cell>
        </row>
        <row r="70">
          <cell r="B70" t="str">
            <v>02-2172</v>
          </cell>
          <cell r="C70">
            <v>4</v>
          </cell>
        </row>
        <row r="71">
          <cell r="B71" t="str">
            <v>02-2174</v>
          </cell>
          <cell r="C71">
            <v>4</v>
          </cell>
        </row>
        <row r="72">
          <cell r="B72" t="str">
            <v>02-2226</v>
          </cell>
          <cell r="C72">
            <v>5</v>
          </cell>
        </row>
        <row r="73">
          <cell r="B73" t="str">
            <v>02-2227</v>
          </cell>
          <cell r="C73">
            <v>5</v>
          </cell>
        </row>
        <row r="74">
          <cell r="B74" t="str">
            <v>02-2229</v>
          </cell>
          <cell r="C74">
            <v>5</v>
          </cell>
        </row>
        <row r="75">
          <cell r="B75" t="str">
            <v>02-2231</v>
          </cell>
          <cell r="C75">
            <v>5</v>
          </cell>
        </row>
        <row r="76">
          <cell r="B76" t="str">
            <v>02-2253</v>
          </cell>
          <cell r="C76">
            <v>6</v>
          </cell>
        </row>
        <row r="77">
          <cell r="B77" t="str">
            <v>02-2254</v>
          </cell>
          <cell r="C77">
            <v>6</v>
          </cell>
        </row>
        <row r="78">
          <cell r="B78" t="str">
            <v>02-2255</v>
          </cell>
          <cell r="C78">
            <v>6</v>
          </cell>
        </row>
        <row r="79">
          <cell r="B79" t="str">
            <v>02-2256</v>
          </cell>
          <cell r="C79">
            <v>6</v>
          </cell>
        </row>
        <row r="80">
          <cell r="B80" t="str">
            <v>02-2257</v>
          </cell>
          <cell r="C80">
            <v>6</v>
          </cell>
        </row>
        <row r="81">
          <cell r="B81" t="str">
            <v>02-2297</v>
          </cell>
          <cell r="C81">
            <v>7</v>
          </cell>
        </row>
        <row r="82">
          <cell r="B82" t="str">
            <v>02-2300</v>
          </cell>
          <cell r="C82">
            <v>7</v>
          </cell>
        </row>
        <row r="83">
          <cell r="B83" t="str">
            <v>02-2302</v>
          </cell>
          <cell r="C83">
            <v>7</v>
          </cell>
        </row>
        <row r="84">
          <cell r="B84" t="str">
            <v>02-2304</v>
          </cell>
          <cell r="C84">
            <v>7</v>
          </cell>
        </row>
        <row r="85">
          <cell r="B85" t="str">
            <v>02-2308</v>
          </cell>
          <cell r="C85">
            <v>7</v>
          </cell>
        </row>
        <row r="86">
          <cell r="B86" t="str">
            <v>02-2309</v>
          </cell>
          <cell r="C86">
            <v>7</v>
          </cell>
        </row>
        <row r="87">
          <cell r="B87" t="str">
            <v>02-2310</v>
          </cell>
          <cell r="C87">
            <v>7</v>
          </cell>
        </row>
        <row r="88">
          <cell r="B88" t="str">
            <v>02-2318</v>
          </cell>
          <cell r="C88">
            <v>7</v>
          </cell>
        </row>
        <row r="89">
          <cell r="B89" t="str">
            <v>02-2323</v>
          </cell>
          <cell r="C89">
            <v>8</v>
          </cell>
        </row>
        <row r="90">
          <cell r="B90" t="str">
            <v>02-2327</v>
          </cell>
          <cell r="C90">
            <v>8</v>
          </cell>
        </row>
        <row r="91">
          <cell r="B91" t="str">
            <v>02-2328</v>
          </cell>
          <cell r="C91">
            <v>8</v>
          </cell>
        </row>
        <row r="92">
          <cell r="B92" t="str">
            <v>02-2353</v>
          </cell>
          <cell r="C92">
            <v>13</v>
          </cell>
        </row>
        <row r="93">
          <cell r="B93" t="str">
            <v>02-2354</v>
          </cell>
          <cell r="C93">
            <v>13</v>
          </cell>
        </row>
        <row r="94">
          <cell r="B94" t="str">
            <v>02-2355</v>
          </cell>
          <cell r="C94">
            <v>13</v>
          </cell>
        </row>
        <row r="95">
          <cell r="B95" t="str">
            <v>02-2376</v>
          </cell>
          <cell r="C95">
            <v>12</v>
          </cell>
        </row>
        <row r="96">
          <cell r="B96" t="str">
            <v>02-2378</v>
          </cell>
          <cell r="C96">
            <v>12</v>
          </cell>
        </row>
        <row r="97">
          <cell r="B97" t="str">
            <v>02-2405</v>
          </cell>
          <cell r="C97">
            <v>9</v>
          </cell>
        </row>
        <row r="98">
          <cell r="B98" t="str">
            <v>02-2412</v>
          </cell>
          <cell r="C98">
            <v>9</v>
          </cell>
        </row>
        <row r="99">
          <cell r="B99" t="str">
            <v>02-2413</v>
          </cell>
          <cell r="C99">
            <v>9</v>
          </cell>
        </row>
        <row r="100">
          <cell r="B100" t="str">
            <v>02-2414</v>
          </cell>
          <cell r="C100">
            <v>9</v>
          </cell>
        </row>
        <row r="101">
          <cell r="B101" t="str">
            <v>02-2415</v>
          </cell>
          <cell r="C101">
            <v>9</v>
          </cell>
        </row>
        <row r="102">
          <cell r="B102" t="str">
            <v>02-2425</v>
          </cell>
          <cell r="C102">
            <v>10</v>
          </cell>
        </row>
        <row r="103">
          <cell r="B103" t="str">
            <v>02-2452</v>
          </cell>
          <cell r="C103">
            <v>11</v>
          </cell>
        </row>
        <row r="104">
          <cell r="B104" t="str">
            <v>02-2453</v>
          </cell>
          <cell r="C104">
            <v>11</v>
          </cell>
        </row>
        <row r="105">
          <cell r="B105" t="str">
            <v>02-2454</v>
          </cell>
          <cell r="C105">
            <v>11</v>
          </cell>
        </row>
        <row r="106">
          <cell r="B106" t="str">
            <v>02-2463</v>
          </cell>
          <cell r="C106">
            <v>11</v>
          </cell>
        </row>
        <row r="107">
          <cell r="B107" t="str">
            <v>02-2492</v>
          </cell>
          <cell r="C107">
            <v>15</v>
          </cell>
        </row>
        <row r="108">
          <cell r="B108" t="str">
            <v>02-2499</v>
          </cell>
          <cell r="C108">
            <v>16</v>
          </cell>
        </row>
        <row r="109">
          <cell r="B109" t="str">
            <v>02-2500</v>
          </cell>
          <cell r="C109">
            <v>16</v>
          </cell>
        </row>
        <row r="110">
          <cell r="B110" t="str">
            <v>02-2505</v>
          </cell>
          <cell r="C110">
            <v>17</v>
          </cell>
        </row>
        <row r="111">
          <cell r="B111" t="str">
            <v>02-2506</v>
          </cell>
          <cell r="C111">
            <v>17</v>
          </cell>
        </row>
        <row r="112">
          <cell r="B112" t="str">
            <v>02-2507</v>
          </cell>
          <cell r="C112">
            <v>17</v>
          </cell>
        </row>
        <row r="113">
          <cell r="B113" t="str">
            <v>02-2582</v>
          </cell>
          <cell r="C113">
            <v>18</v>
          </cell>
        </row>
        <row r="114">
          <cell r="B114" t="str">
            <v>02-2583</v>
          </cell>
          <cell r="C114">
            <v>18</v>
          </cell>
        </row>
        <row r="115">
          <cell r="B115" t="str">
            <v>02-2584</v>
          </cell>
          <cell r="C115">
            <v>18</v>
          </cell>
        </row>
        <row r="116">
          <cell r="B116" t="str">
            <v>02-2586</v>
          </cell>
          <cell r="C116">
            <v>18</v>
          </cell>
        </row>
        <row r="117">
          <cell r="B117" t="str">
            <v>02-2587</v>
          </cell>
          <cell r="C117">
            <v>18</v>
          </cell>
        </row>
        <row r="118">
          <cell r="B118" t="str">
            <v>02-2607</v>
          </cell>
          <cell r="C118">
            <v>19</v>
          </cell>
        </row>
        <row r="119">
          <cell r="B119" t="str">
            <v>02-2608</v>
          </cell>
          <cell r="C119">
            <v>19</v>
          </cell>
        </row>
        <row r="120">
          <cell r="B120" t="str">
            <v>02-2613</v>
          </cell>
          <cell r="C120">
            <v>19</v>
          </cell>
        </row>
        <row r="121">
          <cell r="B121" t="str">
            <v>02-2614</v>
          </cell>
          <cell r="C121">
            <v>19</v>
          </cell>
        </row>
        <row r="122">
          <cell r="B122" t="str">
            <v>02-2615</v>
          </cell>
          <cell r="C122">
            <v>19</v>
          </cell>
        </row>
        <row r="123">
          <cell r="B123" t="str">
            <v>02-2616</v>
          </cell>
          <cell r="C123">
            <v>19</v>
          </cell>
        </row>
        <row r="124">
          <cell r="B124" t="str">
            <v>02-2617</v>
          </cell>
          <cell r="C124">
            <v>19</v>
          </cell>
        </row>
        <row r="125">
          <cell r="B125" t="str">
            <v>02-2618</v>
          </cell>
          <cell r="C125">
            <v>19</v>
          </cell>
        </row>
        <row r="126">
          <cell r="B126" t="str">
            <v>02-2622</v>
          </cell>
          <cell r="C126">
            <v>19</v>
          </cell>
        </row>
        <row r="127">
          <cell r="B127" t="str">
            <v>02-2623</v>
          </cell>
          <cell r="C127">
            <v>19</v>
          </cell>
        </row>
        <row r="128">
          <cell r="B128" t="str">
            <v>02-2655</v>
          </cell>
          <cell r="C128">
            <v>20</v>
          </cell>
        </row>
        <row r="129">
          <cell r="B129" t="str">
            <v>02-2656</v>
          </cell>
          <cell r="C129">
            <v>20</v>
          </cell>
        </row>
        <row r="130">
          <cell r="B130" t="str">
            <v>02-2657</v>
          </cell>
          <cell r="C130">
            <v>20</v>
          </cell>
        </row>
        <row r="131">
          <cell r="B131" t="str">
            <v>02-2682</v>
          </cell>
          <cell r="C131">
            <v>21</v>
          </cell>
        </row>
        <row r="132">
          <cell r="B132" t="str">
            <v>02-2690</v>
          </cell>
          <cell r="C132">
            <v>21</v>
          </cell>
        </row>
        <row r="133">
          <cell r="B133" t="str">
            <v>02-2703</v>
          </cell>
          <cell r="C133">
            <v>22</v>
          </cell>
        </row>
        <row r="134">
          <cell r="B134" t="str">
            <v>02-2704</v>
          </cell>
          <cell r="C134">
            <v>22</v>
          </cell>
        </row>
        <row r="135">
          <cell r="B135" t="str">
            <v>02-2705</v>
          </cell>
          <cell r="C135">
            <v>22</v>
          </cell>
        </row>
        <row r="136">
          <cell r="B136" t="str">
            <v>02-2706</v>
          </cell>
          <cell r="C136">
            <v>22</v>
          </cell>
        </row>
        <row r="137">
          <cell r="B137" t="str">
            <v>02-2707</v>
          </cell>
          <cell r="C137">
            <v>22</v>
          </cell>
        </row>
        <row r="138">
          <cell r="B138" t="str">
            <v>02-2708</v>
          </cell>
          <cell r="C138">
            <v>22</v>
          </cell>
        </row>
        <row r="139">
          <cell r="B139" t="str">
            <v>02-2709</v>
          </cell>
          <cell r="C139">
            <v>22</v>
          </cell>
        </row>
        <row r="140">
          <cell r="B140" t="str">
            <v>02-2710</v>
          </cell>
          <cell r="C140">
            <v>22</v>
          </cell>
        </row>
        <row r="141">
          <cell r="B141" t="str">
            <v>02-2711</v>
          </cell>
          <cell r="C141">
            <v>22</v>
          </cell>
        </row>
        <row r="142">
          <cell r="B142" t="str">
            <v>02-2712</v>
          </cell>
          <cell r="C142">
            <v>22</v>
          </cell>
        </row>
        <row r="143">
          <cell r="B143" t="str">
            <v>02-2713</v>
          </cell>
          <cell r="C143">
            <v>22</v>
          </cell>
        </row>
        <row r="144">
          <cell r="B144" t="str">
            <v>02-2714</v>
          </cell>
          <cell r="C144">
            <v>22</v>
          </cell>
        </row>
        <row r="145">
          <cell r="B145" t="str">
            <v>02-2715</v>
          </cell>
          <cell r="C145">
            <v>22</v>
          </cell>
        </row>
        <row r="146">
          <cell r="B146" t="str">
            <v>02-2716</v>
          </cell>
          <cell r="C146">
            <v>22</v>
          </cell>
        </row>
        <row r="147">
          <cell r="B147" t="str">
            <v>02-2717</v>
          </cell>
          <cell r="C147">
            <v>22</v>
          </cell>
        </row>
        <row r="148">
          <cell r="B148" t="str">
            <v>02-2718</v>
          </cell>
          <cell r="C148">
            <v>22</v>
          </cell>
        </row>
        <row r="149">
          <cell r="B149" t="str">
            <v>02-2719</v>
          </cell>
          <cell r="C149">
            <v>22</v>
          </cell>
        </row>
        <row r="150">
          <cell r="B150" t="str">
            <v>02-2724</v>
          </cell>
          <cell r="C150">
            <v>22</v>
          </cell>
        </row>
        <row r="151">
          <cell r="B151" t="str">
            <v>02-2725</v>
          </cell>
          <cell r="C151">
            <v>22</v>
          </cell>
        </row>
        <row r="152">
          <cell r="B152" t="str">
            <v>02-2726</v>
          </cell>
          <cell r="C152">
            <v>22</v>
          </cell>
        </row>
        <row r="153">
          <cell r="B153" t="str">
            <v>02-2803</v>
          </cell>
          <cell r="C153">
            <v>23</v>
          </cell>
        </row>
        <row r="154">
          <cell r="B154" t="str">
            <v>02-2804</v>
          </cell>
          <cell r="C154">
            <v>23</v>
          </cell>
        </row>
        <row r="155">
          <cell r="B155" t="str">
            <v>02-2805</v>
          </cell>
          <cell r="C155">
            <v>23</v>
          </cell>
        </row>
        <row r="156">
          <cell r="B156" t="str">
            <v>02-2910</v>
          </cell>
          <cell r="C156">
            <v>24</v>
          </cell>
        </row>
        <row r="157">
          <cell r="B157" t="str">
            <v>02-3300</v>
          </cell>
          <cell r="C157">
            <v>7</v>
          </cell>
        </row>
      </sheetData>
      <sheetData sheetId="4"/>
      <sheetData sheetId="5"/>
      <sheetData sheetId="6"/>
      <sheetData sheetId="7">
        <row r="7">
          <cell r="B7" t="str">
            <v>01-1149</v>
          </cell>
        </row>
      </sheetData>
      <sheetData sheetId="8"/>
      <sheetData sheetId="9"/>
      <sheetData sheetId="10"/>
      <sheetData sheetId="11">
        <row r="7">
          <cell r="B7" t="str">
            <v>01-1149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_Table"/>
      <sheetName val="2008PP1"/>
      <sheetName val="2008PP27"/>
      <sheetName val="2008PP26"/>
      <sheetName val="2008PP25"/>
      <sheetName val="2008PP24"/>
      <sheetName val="2008PP23"/>
      <sheetName val="2008PP22"/>
      <sheetName val="2008PP21"/>
      <sheetName val="2008PP20"/>
      <sheetName val="2008POP19"/>
      <sheetName val="2008PP18"/>
      <sheetName val="2008PP17"/>
      <sheetName val="2008PP16"/>
      <sheetName val="2008PP15"/>
      <sheetName val="2008PP14"/>
      <sheetName val="2008PP13"/>
      <sheetName val="2008PP12"/>
      <sheetName val="2009PP11"/>
      <sheetName val="2008PP10"/>
      <sheetName val="2008PP9"/>
      <sheetName val="2008PP8"/>
      <sheetName val="2008PP7"/>
      <sheetName val="2008PP6"/>
      <sheetName val="2008PP5"/>
      <sheetName val="2008PP4"/>
      <sheetName val="2008PP3"/>
      <sheetName val="Template (25)"/>
      <sheetName val="Template"/>
      <sheetName val="Valid ACO Project Codes"/>
      <sheetName val="Template_(25)3"/>
      <sheetName val="Valid_ACO_Project_Codes3"/>
      <sheetName val="Template_(25)"/>
      <sheetName val="Valid_ACO_Project_Codes"/>
      <sheetName val="Template_(25)1"/>
      <sheetName val="Valid_ACO_Project_Codes1"/>
      <sheetName val="Template_(25)2"/>
      <sheetName val="Valid_ACO_Project_Codes2"/>
    </sheetNames>
    <sheetDataSet>
      <sheetData sheetId="0">
        <row r="1">
          <cell r="A1">
            <v>0</v>
          </cell>
          <cell r="B1" t="str">
            <v>Auditor-Controller</v>
          </cell>
        </row>
        <row r="2">
          <cell r="A2">
            <v>100</v>
          </cell>
          <cell r="B2" t="str">
            <v>ACO Administration</v>
          </cell>
        </row>
        <row r="3">
          <cell r="A3">
            <v>110</v>
          </cell>
          <cell r="B3" t="str">
            <v>Admin Support</v>
          </cell>
        </row>
        <row r="4">
          <cell r="A4">
            <v>111</v>
          </cell>
          <cell r="B4" t="str">
            <v>Support services</v>
          </cell>
        </row>
        <row r="5">
          <cell r="A5">
            <v>112</v>
          </cell>
          <cell r="B5" t="str">
            <v>Secretary Support</v>
          </cell>
        </row>
        <row r="6">
          <cell r="A6">
            <v>113</v>
          </cell>
          <cell r="B6" t="str">
            <v>LAN Admin Support</v>
          </cell>
        </row>
        <row r="7">
          <cell r="A7">
            <v>114</v>
          </cell>
          <cell r="B7" t="str">
            <v>Time Labor/ ACO AP</v>
          </cell>
        </row>
        <row r="8">
          <cell r="A8">
            <v>115</v>
          </cell>
          <cell r="B8" t="str">
            <v>Budget Proc/Report</v>
          </cell>
        </row>
        <row r="9">
          <cell r="A9">
            <v>300</v>
          </cell>
          <cell r="B9" t="str">
            <v>General Acctg Div</v>
          </cell>
        </row>
        <row r="10">
          <cell r="A10">
            <v>310</v>
          </cell>
          <cell r="B10" t="str">
            <v>Cash Flow Mgt</v>
          </cell>
        </row>
        <row r="11">
          <cell r="A11">
            <v>311</v>
          </cell>
          <cell r="B11" t="str">
            <v>Cash Flows</v>
          </cell>
        </row>
        <row r="12">
          <cell r="A12">
            <v>312</v>
          </cell>
          <cell r="B12" t="str">
            <v>Distributions</v>
          </cell>
        </row>
        <row r="13">
          <cell r="A13">
            <v>320</v>
          </cell>
          <cell r="B13" t="str">
            <v>CAFR/Budgets</v>
          </cell>
        </row>
        <row r="14">
          <cell r="A14">
            <v>321</v>
          </cell>
          <cell r="B14" t="str">
            <v xml:space="preserve">CAFR </v>
          </cell>
        </row>
        <row r="15">
          <cell r="A15">
            <v>322</v>
          </cell>
          <cell r="B15" t="str">
            <v>Budget Maint / Anal</v>
          </cell>
        </row>
        <row r="16">
          <cell r="A16">
            <v>323</v>
          </cell>
          <cell r="B16" t="str">
            <v>GF FB Recon / Anal</v>
          </cell>
        </row>
        <row r="17">
          <cell r="A17">
            <v>324</v>
          </cell>
          <cell r="B17" t="str">
            <v>LAFCO billing</v>
          </cell>
        </row>
        <row r="18">
          <cell r="A18">
            <v>325</v>
          </cell>
          <cell r="B18" t="str">
            <v>DOCBARS</v>
          </cell>
        </row>
        <row r="19">
          <cell r="A19">
            <v>326</v>
          </cell>
          <cell r="B19" t="str">
            <v xml:space="preserve">County Warrants </v>
          </cell>
        </row>
        <row r="20">
          <cell r="A20">
            <v>330</v>
          </cell>
          <cell r="B20" t="str">
            <v>Capital Assets</v>
          </cell>
        </row>
        <row r="21">
          <cell r="A21">
            <v>331</v>
          </cell>
          <cell r="B21" t="str">
            <v>Capital Assets</v>
          </cell>
        </row>
        <row r="22">
          <cell r="A22">
            <v>332</v>
          </cell>
          <cell r="B22" t="str">
            <v>Inventory</v>
          </cell>
        </row>
        <row r="23">
          <cell r="A23">
            <v>333</v>
          </cell>
          <cell r="B23" t="str">
            <v>1099</v>
          </cell>
        </row>
        <row r="24">
          <cell r="A24">
            <v>334</v>
          </cell>
          <cell r="B24" t="str">
            <v>Vendor Codes</v>
          </cell>
        </row>
        <row r="25">
          <cell r="A25">
            <v>335</v>
          </cell>
          <cell r="B25" t="str">
            <v>Levies</v>
          </cell>
        </row>
        <row r="26">
          <cell r="A26">
            <v>340</v>
          </cell>
          <cell r="B26" t="str">
            <v>Training / Rec Mgt</v>
          </cell>
        </row>
        <row r="27">
          <cell r="A27">
            <v>341</v>
          </cell>
          <cell r="B27" t="str">
            <v>State Control Report</v>
          </cell>
        </row>
        <row r="28">
          <cell r="A28">
            <v>342</v>
          </cell>
          <cell r="B28" t="str">
            <v xml:space="preserve">Training </v>
          </cell>
        </row>
        <row r="29">
          <cell r="A29">
            <v>350</v>
          </cell>
          <cell r="B29" t="str">
            <v>Accounts Payable</v>
          </cell>
        </row>
        <row r="30">
          <cell r="A30">
            <v>351</v>
          </cell>
          <cell r="B30" t="str">
            <v>Auditing Team</v>
          </cell>
        </row>
        <row r="31">
          <cell r="A31">
            <v>352</v>
          </cell>
          <cell r="B31" t="str">
            <v>Replacement Warrants</v>
          </cell>
        </row>
        <row r="32">
          <cell r="A32">
            <v>360</v>
          </cell>
          <cell r="B32" t="str">
            <v>Jrnl/Recpts/COA</v>
          </cell>
        </row>
        <row r="33">
          <cell r="A33">
            <v>361</v>
          </cell>
          <cell r="B33" t="str">
            <v>Journals</v>
          </cell>
        </row>
        <row r="34">
          <cell r="A34">
            <v>362</v>
          </cell>
          <cell r="B34" t="str">
            <v>Treasurer Cash Receipts</v>
          </cell>
        </row>
        <row r="35">
          <cell r="A35">
            <v>363</v>
          </cell>
          <cell r="B35" t="str">
            <v>Chart of Accounts</v>
          </cell>
        </row>
        <row r="36">
          <cell r="A36">
            <v>500</v>
          </cell>
          <cell r="B36" t="str">
            <v>Property Tax Div</v>
          </cell>
        </row>
        <row r="37">
          <cell r="A37">
            <v>510</v>
          </cell>
          <cell r="B37" t="str">
            <v>Property Tax</v>
          </cell>
        </row>
        <row r="38">
          <cell r="A38">
            <v>511</v>
          </cell>
          <cell r="B38" t="str">
            <v>Supplmtl Unsec &amp; SBE</v>
          </cell>
        </row>
        <row r="39">
          <cell r="A39">
            <v>512</v>
          </cell>
          <cell r="B39" t="str">
            <v>Secured / AB-8</v>
          </cell>
        </row>
        <row r="40">
          <cell r="A40">
            <v>513</v>
          </cell>
          <cell r="B40" t="str">
            <v>Redevelopment</v>
          </cell>
        </row>
        <row r="41">
          <cell r="A41">
            <v>514</v>
          </cell>
          <cell r="B41" t="str">
            <v>Roll Chg Fd Anal Rpt</v>
          </cell>
        </row>
        <row r="42">
          <cell r="A42">
            <v>515</v>
          </cell>
          <cell r="B42" t="str">
            <v>Property Tax Audit</v>
          </cell>
        </row>
        <row r="43">
          <cell r="A43">
            <v>516</v>
          </cell>
          <cell r="B43" t="str">
            <v>Supplemental</v>
          </cell>
        </row>
        <row r="44">
          <cell r="A44">
            <v>517</v>
          </cell>
          <cell r="B44" t="str">
            <v>ERAF SB90</v>
          </cell>
        </row>
        <row r="45">
          <cell r="A45">
            <v>518</v>
          </cell>
          <cell r="B45" t="str">
            <v>SBE Unitary SB90</v>
          </cell>
        </row>
        <row r="46">
          <cell r="A46">
            <v>519</v>
          </cell>
          <cell r="B46" t="str">
            <v>Fixed Charge Correct</v>
          </cell>
        </row>
        <row r="47">
          <cell r="A47">
            <v>520</v>
          </cell>
          <cell r="B47" t="str">
            <v>CREST - ACO</v>
          </cell>
        </row>
        <row r="48">
          <cell r="A48">
            <v>521</v>
          </cell>
          <cell r="B48" t="str">
            <v>County Redevelopment</v>
          </cell>
        </row>
        <row r="49">
          <cell r="A49">
            <v>522</v>
          </cell>
          <cell r="B49" t="str">
            <v>City Redevelopment</v>
          </cell>
        </row>
        <row r="50">
          <cell r="A50">
            <v>530</v>
          </cell>
          <cell r="B50" t="str">
            <v>CREST</v>
          </cell>
        </row>
        <row r="51">
          <cell r="A51">
            <v>700</v>
          </cell>
          <cell r="B51" t="str">
            <v>Audit Spec Acctg Div</v>
          </cell>
        </row>
        <row r="52">
          <cell r="A52">
            <v>710</v>
          </cell>
          <cell r="B52" t="str">
            <v>Revenue Unit</v>
          </cell>
        </row>
        <row r="53">
          <cell r="A53">
            <v>711</v>
          </cell>
          <cell r="B53" t="str">
            <v>Mandated Claims</v>
          </cell>
        </row>
        <row r="54">
          <cell r="A54">
            <v>712</v>
          </cell>
          <cell r="B54" t="str">
            <v>Cost Accounting</v>
          </cell>
        </row>
        <row r="55">
          <cell r="A55">
            <v>713</v>
          </cell>
          <cell r="B55" t="str">
            <v>Court Support Unit</v>
          </cell>
        </row>
        <row r="56">
          <cell r="A56">
            <v>714</v>
          </cell>
          <cell r="B56" t="str">
            <v>Single Audit</v>
          </cell>
        </row>
        <row r="57">
          <cell r="A57">
            <v>715</v>
          </cell>
          <cell r="B57" t="str">
            <v>Disaster Recovery</v>
          </cell>
        </row>
        <row r="58">
          <cell r="A58">
            <v>730</v>
          </cell>
          <cell r="B58" t="str">
            <v>Internal Audits Unit</v>
          </cell>
        </row>
        <row r="59">
          <cell r="A59">
            <v>731</v>
          </cell>
          <cell r="B59" t="str">
            <v>Mandated Audits</v>
          </cell>
        </row>
        <row r="60">
          <cell r="A60">
            <v>732</v>
          </cell>
          <cell r="B60" t="str">
            <v>Risk-based Audits</v>
          </cell>
        </row>
        <row r="61">
          <cell r="A61">
            <v>733</v>
          </cell>
          <cell r="B61" t="str">
            <v>Dept Request Audits</v>
          </cell>
        </row>
        <row r="62">
          <cell r="A62">
            <v>734</v>
          </cell>
          <cell r="B62" t="str">
            <v>Other Required Audit</v>
          </cell>
        </row>
        <row r="63">
          <cell r="A63">
            <v>900</v>
          </cell>
          <cell r="B63" t="str">
            <v>Payroll Division</v>
          </cell>
        </row>
        <row r="64">
          <cell r="A64">
            <v>910</v>
          </cell>
          <cell r="B64" t="str">
            <v>Central Payroll</v>
          </cell>
        </row>
        <row r="65">
          <cell r="A65">
            <v>911</v>
          </cell>
          <cell r="B65" t="str">
            <v>Administrative</v>
          </cell>
        </row>
        <row r="66">
          <cell r="A66">
            <v>912</v>
          </cell>
          <cell r="B66" t="str">
            <v>Payroll Processing</v>
          </cell>
        </row>
        <row r="67">
          <cell r="A67">
            <v>913</v>
          </cell>
          <cell r="B67" t="str">
            <v>Report &amp; Compliance</v>
          </cell>
        </row>
        <row r="68">
          <cell r="A68">
            <v>914</v>
          </cell>
          <cell r="B68" t="str">
            <v>Open Enrollment</v>
          </cell>
        </row>
        <row r="69">
          <cell r="A69">
            <v>915</v>
          </cell>
          <cell r="B69" t="str">
            <v>Special Projects</v>
          </cell>
        </row>
        <row r="70">
          <cell r="A70">
            <v>916</v>
          </cell>
          <cell r="B70" t="str">
            <v>Dom Ptr Corrections</v>
          </cell>
        </row>
        <row r="71">
          <cell r="A71">
            <v>917</v>
          </cell>
          <cell r="B71" t="str">
            <v>CalPERS Audit</v>
          </cell>
        </row>
        <row r="72">
          <cell r="A72">
            <v>920</v>
          </cell>
          <cell r="B72" t="str">
            <v>Payroll Acctg Recon</v>
          </cell>
        </row>
        <row r="73">
          <cell r="A73">
            <v>921</v>
          </cell>
          <cell r="B73" t="str">
            <v>Administrative</v>
          </cell>
        </row>
        <row r="74">
          <cell r="A74">
            <v>922</v>
          </cell>
          <cell r="B74" t="str">
            <v>Trust Fund Recon</v>
          </cell>
        </row>
        <row r="75">
          <cell r="A75">
            <v>923</v>
          </cell>
          <cell r="B75" t="str">
            <v>General Ledger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F97E-6D26-4144-AFD2-D007E8C294D7}">
  <sheetPr>
    <tabColor rgb="FF92D050"/>
    <pageSetUpPr fitToPage="1"/>
  </sheetPr>
  <dimension ref="A1:R112"/>
  <sheetViews>
    <sheetView tabSelected="1" workbookViewId="0">
      <selection activeCell="L59" sqref="L59"/>
    </sheetView>
  </sheetViews>
  <sheetFormatPr defaultColWidth="9.140625" defaultRowHeight="12.75" x14ac:dyDescent="0.2"/>
  <cols>
    <col min="1" max="1" width="9.140625" style="2"/>
    <col min="2" max="2" width="8.85546875" style="2" customWidth="1"/>
    <col min="3" max="3" width="45.85546875" style="2" customWidth="1"/>
    <col min="4" max="4" width="14.42578125" style="2" hidden="1" customWidth="1"/>
    <col min="5" max="5" width="16.7109375" style="2" bestFit="1" customWidth="1"/>
    <col min="6" max="6" width="18" style="2" customWidth="1"/>
    <col min="7" max="7" width="18.5703125" style="2" customWidth="1"/>
    <col min="8" max="8" width="18.140625" style="2" customWidth="1"/>
    <col min="9" max="9" width="15.140625" style="2" bestFit="1" customWidth="1"/>
    <col min="10" max="10" width="16.5703125" style="2" bestFit="1" customWidth="1"/>
    <col min="11" max="11" width="16.5703125" style="2" customWidth="1"/>
    <col min="12" max="12" width="16.42578125" style="2" customWidth="1"/>
    <col min="13" max="13" width="16.42578125" style="2" bestFit="1" customWidth="1"/>
    <col min="14" max="14" width="13" style="2" bestFit="1" customWidth="1"/>
    <col min="15" max="15" width="12.7109375" style="2" bestFit="1" customWidth="1"/>
    <col min="16" max="16" width="3.140625" style="2" customWidth="1"/>
    <col min="17" max="17" width="15.28515625" style="2" bestFit="1" customWidth="1"/>
    <col min="18" max="16384" width="9.140625" style="2"/>
  </cols>
  <sheetData>
    <row r="1" spans="2:17" x14ac:dyDescent="0.2">
      <c r="B1" s="1" t="s">
        <v>0</v>
      </c>
      <c r="C1" s="1"/>
      <c r="P1" s="3"/>
      <c r="Q1" s="4"/>
    </row>
    <row r="2" spans="2:17" x14ac:dyDescent="0.2">
      <c r="B2" s="1" t="s">
        <v>1</v>
      </c>
      <c r="C2" s="1"/>
    </row>
    <row r="3" spans="2:17" x14ac:dyDescent="0.2">
      <c r="B3" s="1" t="s">
        <v>2</v>
      </c>
      <c r="C3" s="1"/>
      <c r="L3" s="5"/>
    </row>
    <row r="4" spans="2:17" x14ac:dyDescent="0.2">
      <c r="B4" s="6" t="s">
        <v>3</v>
      </c>
      <c r="C4" s="6"/>
      <c r="E4" s="7"/>
      <c r="K4" s="8" t="s">
        <v>4</v>
      </c>
      <c r="L4" s="5" t="s">
        <v>4</v>
      </c>
    </row>
    <row r="5" spans="2:17" x14ac:dyDescent="0.2">
      <c r="B5" s="9" t="s">
        <v>5</v>
      </c>
      <c r="C5" s="1"/>
      <c r="E5" s="7"/>
      <c r="K5" s="8"/>
      <c r="L5" s="5"/>
    </row>
    <row r="6" spans="2:17" x14ac:dyDescent="0.2">
      <c r="B6" s="10" t="s">
        <v>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7" ht="12.75" customHeight="1" x14ac:dyDescent="0.2">
      <c r="B7" s="11" t="s">
        <v>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2:17" ht="12.75" customHeight="1" x14ac:dyDescent="0.2">
      <c r="B8" s="12"/>
      <c r="C8" s="13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2:17" x14ac:dyDescent="0.2">
      <c r="B9" s="15"/>
      <c r="C9" s="15"/>
      <c r="D9" s="16"/>
      <c r="E9" s="15"/>
      <c r="F9" s="15"/>
      <c r="G9" s="15"/>
      <c r="H9" s="15"/>
      <c r="I9" s="17" t="s">
        <v>4</v>
      </c>
      <c r="J9" s="17" t="s">
        <v>4</v>
      </c>
      <c r="K9" s="17" t="s">
        <v>8</v>
      </c>
      <c r="L9" s="17" t="s">
        <v>9</v>
      </c>
      <c r="M9" s="17" t="s">
        <v>10</v>
      </c>
      <c r="N9" s="17" t="s">
        <v>11</v>
      </c>
      <c r="O9" s="17" t="s">
        <v>11</v>
      </c>
    </row>
    <row r="10" spans="2:17" x14ac:dyDescent="0.2">
      <c r="B10" s="18"/>
      <c r="C10" s="18"/>
      <c r="D10" s="18"/>
      <c r="E10" s="18" t="s">
        <v>12</v>
      </c>
      <c r="F10" s="18" t="s">
        <v>13</v>
      </c>
      <c r="G10" s="18"/>
      <c r="H10" s="18" t="s">
        <v>12</v>
      </c>
      <c r="I10" s="18" t="s">
        <v>13</v>
      </c>
      <c r="J10" s="18"/>
      <c r="K10" s="18" t="s">
        <v>14</v>
      </c>
      <c r="L10" s="18" t="s">
        <v>15</v>
      </c>
      <c r="M10" s="18" t="s">
        <v>14</v>
      </c>
      <c r="N10" s="18" t="s">
        <v>15</v>
      </c>
      <c r="O10" s="18" t="s">
        <v>15</v>
      </c>
    </row>
    <row r="11" spans="2:17" x14ac:dyDescent="0.2">
      <c r="B11" s="18" t="s">
        <v>16</v>
      </c>
      <c r="C11" s="18"/>
      <c r="D11" s="18"/>
      <c r="E11" s="18" t="s">
        <v>17</v>
      </c>
      <c r="F11" s="18" t="s">
        <v>18</v>
      </c>
      <c r="G11" s="18" t="s">
        <v>19</v>
      </c>
      <c r="H11" s="18" t="s">
        <v>17</v>
      </c>
      <c r="I11" s="18" t="s">
        <v>20</v>
      </c>
      <c r="J11" s="18" t="s">
        <v>21</v>
      </c>
      <c r="K11" s="19" t="s">
        <v>22</v>
      </c>
      <c r="L11" s="20" t="s">
        <v>23</v>
      </c>
      <c r="M11" s="19" t="s">
        <v>24</v>
      </c>
      <c r="N11" s="20" t="s">
        <v>25</v>
      </c>
      <c r="O11" s="18" t="s">
        <v>26</v>
      </c>
    </row>
    <row r="12" spans="2:17" ht="17.25" x14ac:dyDescent="0.2">
      <c r="B12" s="21" t="s">
        <v>27</v>
      </c>
      <c r="C12" s="21" t="s">
        <v>16</v>
      </c>
      <c r="D12" s="21" t="s">
        <v>28</v>
      </c>
      <c r="E12" s="21" t="s">
        <v>19</v>
      </c>
      <c r="F12" s="21" t="s">
        <v>29</v>
      </c>
      <c r="G12" s="21" t="s">
        <v>30</v>
      </c>
      <c r="H12" s="21" t="s">
        <v>21</v>
      </c>
      <c r="I12" s="21" t="s">
        <v>31</v>
      </c>
      <c r="J12" s="21" t="s">
        <v>30</v>
      </c>
      <c r="K12" s="22" t="s">
        <v>32</v>
      </c>
      <c r="L12" s="22" t="s">
        <v>33</v>
      </c>
      <c r="M12" s="22" t="s">
        <v>33</v>
      </c>
      <c r="N12" s="23" t="s">
        <v>34</v>
      </c>
      <c r="O12" s="21" t="s">
        <v>35</v>
      </c>
    </row>
    <row r="13" spans="2:17" x14ac:dyDescent="0.2">
      <c r="B13" s="24"/>
      <c r="C13" s="24" t="s">
        <v>36</v>
      </c>
      <c r="D13" s="24">
        <v>4</v>
      </c>
      <c r="E13" s="24" t="s">
        <v>37</v>
      </c>
      <c r="F13" s="24" t="s">
        <v>38</v>
      </c>
      <c r="G13" s="24" t="s">
        <v>39</v>
      </c>
      <c r="H13" s="24" t="s">
        <v>40</v>
      </c>
      <c r="I13" s="24" t="s">
        <v>41</v>
      </c>
      <c r="J13" s="24" t="s">
        <v>42</v>
      </c>
      <c r="K13" s="24" t="s">
        <v>43</v>
      </c>
      <c r="L13" s="24" t="s">
        <v>44</v>
      </c>
      <c r="M13" s="24" t="s">
        <v>45</v>
      </c>
      <c r="N13" s="24" t="s">
        <v>46</v>
      </c>
      <c r="O13" s="25">
        <f>N16/H16</f>
        <v>9.2382243553532919E-4</v>
      </c>
      <c r="P13" s="26"/>
    </row>
    <row r="14" spans="2:17" x14ac:dyDescent="0.2">
      <c r="B14" s="27"/>
      <c r="C14" s="27" t="s">
        <v>47</v>
      </c>
      <c r="D14" s="27"/>
      <c r="E14" s="28"/>
      <c r="F14" s="28"/>
      <c r="G14" s="28" t="s">
        <v>48</v>
      </c>
      <c r="H14" s="28"/>
      <c r="I14" s="29"/>
      <c r="J14" s="28" t="s">
        <v>49</v>
      </c>
      <c r="K14" s="30" t="s">
        <v>50</v>
      </c>
      <c r="L14" s="31" t="s">
        <v>51</v>
      </c>
      <c r="M14" s="30" t="s">
        <v>52</v>
      </c>
      <c r="N14" s="30" t="s">
        <v>53</v>
      </c>
      <c r="O14" s="32"/>
      <c r="P14" s="26"/>
    </row>
    <row r="15" spans="2:17" x14ac:dyDescent="0.2">
      <c r="E15" s="33" t="s">
        <v>54</v>
      </c>
      <c r="F15" s="12"/>
      <c r="G15" s="33" t="s">
        <v>54</v>
      </c>
      <c r="H15" s="12"/>
      <c r="I15" s="34"/>
      <c r="J15" s="35"/>
      <c r="K15" s="36"/>
      <c r="L15" s="37"/>
      <c r="M15" s="36"/>
      <c r="N15" s="36"/>
      <c r="O15" s="36"/>
    </row>
    <row r="16" spans="2:17" ht="15" x14ac:dyDescent="0.25">
      <c r="B16" s="38" t="s">
        <v>55</v>
      </c>
      <c r="C16" s="2" t="s">
        <v>56</v>
      </c>
      <c r="E16" s="39">
        <v>424415316053</v>
      </c>
      <c r="F16" s="40">
        <v>0</v>
      </c>
      <c r="G16" s="39">
        <f>+E16+F16</f>
        <v>424415316053</v>
      </c>
      <c r="H16" s="39">
        <v>450641568216</v>
      </c>
      <c r="I16" s="40">
        <v>0</v>
      </c>
      <c r="J16" s="40">
        <f>H16+I16</f>
        <v>450641568216</v>
      </c>
      <c r="K16" s="41">
        <f>+(J16-G16)/G16</f>
        <v>6.1793840068968965E-2</v>
      </c>
      <c r="L16" s="39">
        <v>392084390.954579</v>
      </c>
      <c r="M16" s="42">
        <f>+L16*K16</f>
        <v>24228400.148186356</v>
      </c>
      <c r="N16" s="40">
        <f>+L16+M16</f>
        <v>416312791.10276532</v>
      </c>
      <c r="O16" s="39">
        <f>+N16-O19-O20-O21</f>
        <v>416211436.57894671</v>
      </c>
      <c r="P16" s="3"/>
    </row>
    <row r="17" spans="2:17" ht="15" x14ac:dyDescent="0.25">
      <c r="B17" s="38"/>
      <c r="E17" s="39"/>
      <c r="F17" s="40"/>
      <c r="G17" s="39"/>
      <c r="H17" s="39"/>
      <c r="I17" s="40"/>
      <c r="J17" s="40"/>
      <c r="K17" s="43"/>
      <c r="L17" s="39"/>
      <c r="M17" s="42"/>
      <c r="N17" s="39"/>
      <c r="O17" s="39"/>
    </row>
    <row r="18" spans="2:17" x14ac:dyDescent="0.2">
      <c r="B18" s="44" t="s">
        <v>57</v>
      </c>
      <c r="C18" s="45"/>
      <c r="D18" s="45"/>
      <c r="E18" s="46" t="s">
        <v>58</v>
      </c>
      <c r="F18" s="46"/>
      <c r="G18" s="46"/>
      <c r="H18" s="46" t="s">
        <v>59</v>
      </c>
      <c r="I18" s="46"/>
      <c r="J18" s="46" t="s">
        <v>60</v>
      </c>
      <c r="K18" s="47" t="s">
        <v>61</v>
      </c>
      <c r="L18" s="47" t="s">
        <v>62</v>
      </c>
      <c r="M18" s="46"/>
      <c r="N18" s="46"/>
      <c r="O18" s="46" t="s">
        <v>63</v>
      </c>
    </row>
    <row r="19" spans="2:17" ht="15" x14ac:dyDescent="0.25">
      <c r="B19" s="48" t="s">
        <v>64</v>
      </c>
      <c r="C19" s="49" t="s">
        <v>65</v>
      </c>
      <c r="D19" s="49"/>
      <c r="E19" s="50">
        <v>569033148</v>
      </c>
      <c r="F19" s="51"/>
      <c r="G19" s="52"/>
      <c r="H19" s="52">
        <f>'[1]2025 Backup'!AG148</f>
        <v>783115962</v>
      </c>
      <c r="I19" s="51"/>
      <c r="J19" s="53">
        <f>+H19-E19</f>
        <v>214082814</v>
      </c>
      <c r="K19" s="54">
        <f>+J19*O13</f>
        <v>197774.50663573688</v>
      </c>
      <c r="L19" s="55">
        <v>0.25</v>
      </c>
      <c r="M19" s="56"/>
      <c r="N19" s="51"/>
      <c r="O19" s="57">
        <f>+K19*L19</f>
        <v>49443.626658934219</v>
      </c>
      <c r="P19" s="3"/>
      <c r="Q19" s="58"/>
    </row>
    <row r="20" spans="2:17" ht="15" x14ac:dyDescent="0.25">
      <c r="B20" s="48" t="s">
        <v>66</v>
      </c>
      <c r="C20" s="49" t="s">
        <v>67</v>
      </c>
      <c r="D20" s="49"/>
      <c r="E20" s="50">
        <f>+'[1]2024 backup'!AL328</f>
        <v>105684661</v>
      </c>
      <c r="F20" s="51"/>
      <c r="G20" s="52"/>
      <c r="H20" s="52">
        <f>'[1]2025 Backup'!Q185</f>
        <v>152514247</v>
      </c>
      <c r="I20" s="51"/>
      <c r="J20" s="53">
        <f t="shared" ref="J20" si="0">+H20-E20</f>
        <v>46829586</v>
      </c>
      <c r="K20" s="54">
        <f>+O13*J20</f>
        <v>43262.222193631154</v>
      </c>
      <c r="L20" s="55">
        <v>0.25</v>
      </c>
      <c r="M20" s="56"/>
      <c r="N20" s="51"/>
      <c r="O20" s="57">
        <f>+K20*L20</f>
        <v>10815.555548407789</v>
      </c>
      <c r="P20" s="3"/>
      <c r="Q20" s="59"/>
    </row>
    <row r="21" spans="2:17" ht="15" x14ac:dyDescent="0.25">
      <c r="B21" s="48" t="s">
        <v>68</v>
      </c>
      <c r="C21" s="49" t="s">
        <v>69</v>
      </c>
      <c r="D21" s="49"/>
      <c r="E21" s="50">
        <v>643453701</v>
      </c>
      <c r="F21" s="51"/>
      <c r="G21" s="52"/>
      <c r="H21" s="52">
        <f>'[1]2025 Backup'!U261</f>
        <v>865873833</v>
      </c>
      <c r="I21" s="51"/>
      <c r="J21" s="53">
        <f>+H21-E21</f>
        <v>222420132</v>
      </c>
      <c r="K21" s="54">
        <f>+J21*O13</f>
        <v>205476.7080563294</v>
      </c>
      <c r="L21" s="55">
        <v>0.2</v>
      </c>
      <c r="M21" s="56"/>
      <c r="N21" s="51"/>
      <c r="O21" s="57">
        <f>+K21*L21</f>
        <v>41095.341611265882</v>
      </c>
      <c r="P21" s="3"/>
      <c r="Q21" s="60"/>
    </row>
    <row r="22" spans="2:17" ht="15" x14ac:dyDescent="0.25">
      <c r="B22" s="61"/>
      <c r="C22" s="62"/>
      <c r="D22" s="62"/>
      <c r="E22" s="63"/>
      <c r="F22" s="64"/>
      <c r="G22" s="65"/>
      <c r="H22" s="65"/>
      <c r="I22" s="64"/>
      <c r="J22" s="66"/>
      <c r="K22" s="67"/>
      <c r="L22" s="64"/>
      <c r="M22" s="68"/>
      <c r="N22" s="64"/>
      <c r="O22" s="69"/>
      <c r="Q22" s="60"/>
    </row>
    <row r="23" spans="2:17" ht="15" x14ac:dyDescent="0.25">
      <c r="B23" s="70"/>
      <c r="C23" s="71" t="s">
        <v>70</v>
      </c>
      <c r="D23" s="71"/>
      <c r="E23" s="72">
        <f>E16</f>
        <v>424415316053</v>
      </c>
      <c r="F23" s="72">
        <f t="shared" ref="F23:I23" si="1">SUM(F16:F21)</f>
        <v>0</v>
      </c>
      <c r="G23" s="72">
        <f>G16</f>
        <v>424415316053</v>
      </c>
      <c r="H23" s="72">
        <f>H16</f>
        <v>450641568216</v>
      </c>
      <c r="I23" s="72">
        <f t="shared" si="1"/>
        <v>0</v>
      </c>
      <c r="J23" s="72">
        <f>J16</f>
        <v>450641568216</v>
      </c>
      <c r="K23" s="73">
        <f>K16</f>
        <v>6.1793840068968965E-2</v>
      </c>
      <c r="L23" s="74">
        <f>L16</f>
        <v>392084390.954579</v>
      </c>
      <c r="M23" s="74">
        <f>+M16</f>
        <v>24228400.148186356</v>
      </c>
      <c r="N23" s="75">
        <f>+N16</f>
        <v>416312791.10276532</v>
      </c>
      <c r="O23" s="75">
        <f>SUM(O16:O21)</f>
        <v>416312791.10276532</v>
      </c>
      <c r="P23" s="3"/>
      <c r="Q23" s="60"/>
    </row>
    <row r="24" spans="2:17" ht="15" hidden="1" x14ac:dyDescent="0.25">
      <c r="B24" s="38"/>
      <c r="E24" s="76"/>
      <c r="F24" s="77"/>
      <c r="G24" s="58"/>
      <c r="H24" s="76"/>
      <c r="I24" s="78"/>
      <c r="J24" s="77"/>
      <c r="K24" s="79"/>
      <c r="L24" s="77"/>
      <c r="M24" s="77"/>
      <c r="N24" s="58"/>
      <c r="O24" s="58"/>
    </row>
    <row r="25" spans="2:17" ht="15" hidden="1" x14ac:dyDescent="0.25">
      <c r="B25" s="38" t="s">
        <v>71</v>
      </c>
      <c r="C25" s="2" t="s">
        <v>72</v>
      </c>
      <c r="E25" s="80">
        <v>1693329879</v>
      </c>
      <c r="F25" s="77">
        <v>0</v>
      </c>
      <c r="G25" s="58">
        <f t="shared" ref="G25:G47" si="2">+E25+F25</f>
        <v>1693329879</v>
      </c>
      <c r="H25" s="80">
        <v>1693329879</v>
      </c>
      <c r="I25" s="78"/>
      <c r="J25" s="77">
        <f t="shared" ref="J25:J47" si="3">+H25+I25</f>
        <v>1693329879</v>
      </c>
      <c r="K25" s="43">
        <f t="shared" ref="K25:K49" si="4">+(J25-G25)/G25</f>
        <v>0</v>
      </c>
      <c r="L25" s="77">
        <v>1880980.6117908973</v>
      </c>
      <c r="M25" s="42">
        <f t="shared" ref="M25:M47" si="5">+L25*K25</f>
        <v>0</v>
      </c>
      <c r="N25" s="58">
        <f>+L25+M25</f>
        <v>1880980.6117908973</v>
      </c>
      <c r="O25" s="58" t="e">
        <f>+#REF!+#REF!</f>
        <v>#REF!</v>
      </c>
    </row>
    <row r="26" spans="2:17" ht="15" hidden="1" x14ac:dyDescent="0.25">
      <c r="B26" s="38" t="s">
        <v>73</v>
      </c>
      <c r="C26" s="2" t="s">
        <v>74</v>
      </c>
      <c r="E26" s="80">
        <v>2805043752</v>
      </c>
      <c r="F26" s="77">
        <v>0</v>
      </c>
      <c r="G26" s="58">
        <f t="shared" si="2"/>
        <v>2805043752</v>
      </c>
      <c r="H26" s="80">
        <v>2805043752</v>
      </c>
      <c r="I26" s="78"/>
      <c r="J26" s="77">
        <f t="shared" si="3"/>
        <v>2805043752</v>
      </c>
      <c r="K26" s="43">
        <f t="shared" si="4"/>
        <v>0</v>
      </c>
      <c r="L26" s="77">
        <v>2668192.2698268252</v>
      </c>
      <c r="M26" s="42">
        <f t="shared" si="5"/>
        <v>0</v>
      </c>
      <c r="N26" s="58">
        <f t="shared" ref="N26:N47" si="6">+L26+M26</f>
        <v>2668192.2698268252</v>
      </c>
      <c r="O26" s="58" t="e">
        <f>+#REF!+#REF!</f>
        <v>#REF!</v>
      </c>
    </row>
    <row r="27" spans="2:17" ht="15" hidden="1" x14ac:dyDescent="0.25">
      <c r="B27" s="38" t="s">
        <v>75</v>
      </c>
      <c r="C27" s="2" t="s">
        <v>76</v>
      </c>
      <c r="E27" s="80">
        <v>892850340</v>
      </c>
      <c r="F27" s="77">
        <v>0</v>
      </c>
      <c r="G27" s="58">
        <f t="shared" si="2"/>
        <v>892850340</v>
      </c>
      <c r="H27" s="80">
        <v>892850340</v>
      </c>
      <c r="I27" s="78"/>
      <c r="J27" s="77">
        <f t="shared" si="3"/>
        <v>892850340</v>
      </c>
      <c r="K27" s="43">
        <f t="shared" si="4"/>
        <v>0</v>
      </c>
      <c r="L27" s="77">
        <v>1460263.4945533385</v>
      </c>
      <c r="M27" s="42">
        <f t="shared" si="5"/>
        <v>0</v>
      </c>
      <c r="N27" s="58">
        <f t="shared" si="6"/>
        <v>1460263.4945533385</v>
      </c>
      <c r="O27" s="58" t="e">
        <f>+#REF!+#REF!</f>
        <v>#REF!</v>
      </c>
    </row>
    <row r="28" spans="2:17" ht="15" hidden="1" x14ac:dyDescent="0.25">
      <c r="B28" s="38" t="s">
        <v>77</v>
      </c>
      <c r="C28" s="2" t="s">
        <v>78</v>
      </c>
      <c r="E28" s="80">
        <v>575529299</v>
      </c>
      <c r="F28" s="77">
        <v>0</v>
      </c>
      <c r="G28" s="58">
        <f t="shared" si="2"/>
        <v>575529299</v>
      </c>
      <c r="H28" s="80">
        <v>575529299</v>
      </c>
      <c r="I28" s="78"/>
      <c r="J28" s="77">
        <f t="shared" si="3"/>
        <v>575529299</v>
      </c>
      <c r="K28" s="43">
        <f t="shared" si="4"/>
        <v>0</v>
      </c>
      <c r="L28" s="77">
        <v>580922.75272147765</v>
      </c>
      <c r="M28" s="42">
        <f t="shared" si="5"/>
        <v>0</v>
      </c>
      <c r="N28" s="58">
        <f t="shared" si="6"/>
        <v>580922.75272147765</v>
      </c>
      <c r="O28" s="58" t="e">
        <f>+#REF!+#REF!</f>
        <v>#REF!</v>
      </c>
    </row>
    <row r="29" spans="2:17" ht="15" hidden="1" x14ac:dyDescent="0.25">
      <c r="B29" s="38" t="s">
        <v>79</v>
      </c>
      <c r="C29" s="2" t="s">
        <v>80</v>
      </c>
      <c r="E29" s="80">
        <v>1344885282</v>
      </c>
      <c r="F29" s="77">
        <v>0</v>
      </c>
      <c r="G29" s="58">
        <f t="shared" si="2"/>
        <v>1344885282</v>
      </c>
      <c r="H29" s="80">
        <v>1344885282</v>
      </c>
      <c r="I29" s="78"/>
      <c r="J29" s="77">
        <f t="shared" si="3"/>
        <v>1344885282</v>
      </c>
      <c r="K29" s="43">
        <f t="shared" si="4"/>
        <v>0</v>
      </c>
      <c r="L29" s="77">
        <v>689649.64915164339</v>
      </c>
      <c r="M29" s="42">
        <f t="shared" si="5"/>
        <v>0</v>
      </c>
      <c r="N29" s="58">
        <f t="shared" si="6"/>
        <v>689649.64915164339</v>
      </c>
      <c r="O29" s="58" t="e">
        <f>+#REF!+#REF!</f>
        <v>#REF!</v>
      </c>
    </row>
    <row r="30" spans="2:17" ht="15" hidden="1" x14ac:dyDescent="0.25">
      <c r="B30" s="38" t="s">
        <v>81</v>
      </c>
      <c r="C30" s="2" t="s">
        <v>82</v>
      </c>
      <c r="E30" s="80">
        <v>3622144523</v>
      </c>
      <c r="F30" s="77">
        <v>0</v>
      </c>
      <c r="G30" s="58">
        <f t="shared" si="2"/>
        <v>3622144523</v>
      </c>
      <c r="H30" s="80">
        <v>3622144523</v>
      </c>
      <c r="I30" s="78">
        <v>0</v>
      </c>
      <c r="J30" s="77">
        <f t="shared" si="3"/>
        <v>3622144523</v>
      </c>
      <c r="K30" s="43">
        <f t="shared" si="4"/>
        <v>0</v>
      </c>
      <c r="L30" s="77">
        <v>3469470.9278187235</v>
      </c>
      <c r="M30" s="42">
        <f t="shared" si="5"/>
        <v>0</v>
      </c>
      <c r="N30" s="58">
        <f t="shared" si="6"/>
        <v>3469470.9278187235</v>
      </c>
      <c r="O30" s="58" t="e">
        <f>+#REF!+#REF!</f>
        <v>#REF!</v>
      </c>
    </row>
    <row r="31" spans="2:17" ht="15" hidden="1" x14ac:dyDescent="0.25">
      <c r="B31" s="38" t="s">
        <v>83</v>
      </c>
      <c r="C31" s="2" t="s">
        <v>84</v>
      </c>
      <c r="E31" s="80">
        <v>1485962894</v>
      </c>
      <c r="F31" s="77">
        <v>0</v>
      </c>
      <c r="G31" s="58">
        <f t="shared" si="2"/>
        <v>1485962894</v>
      </c>
      <c r="H31" s="80">
        <v>1485962894</v>
      </c>
      <c r="I31" s="78">
        <v>-144300</v>
      </c>
      <c r="J31" s="77">
        <f t="shared" si="3"/>
        <v>1485818594</v>
      </c>
      <c r="K31" s="43">
        <f t="shared" si="4"/>
        <v>-9.7108750549998595E-5</v>
      </c>
      <c r="L31" s="77">
        <v>3528421.2031257795</v>
      </c>
      <c r="M31" s="42">
        <f t="shared" si="5"/>
        <v>-342.64057444966727</v>
      </c>
      <c r="N31" s="58">
        <f t="shared" si="6"/>
        <v>3528078.5625513298</v>
      </c>
      <c r="O31" s="58" t="e">
        <f>+#REF!+#REF!</f>
        <v>#REF!</v>
      </c>
    </row>
    <row r="32" spans="2:17" ht="15" hidden="1" x14ac:dyDescent="0.25">
      <c r="B32" s="38" t="s">
        <v>85</v>
      </c>
      <c r="C32" s="2" t="s">
        <v>86</v>
      </c>
      <c r="E32" s="80">
        <v>16048773028</v>
      </c>
      <c r="F32" s="77">
        <v>0</v>
      </c>
      <c r="G32" s="58">
        <f t="shared" si="2"/>
        <v>16048773028</v>
      </c>
      <c r="H32" s="80">
        <v>16048773028</v>
      </c>
      <c r="I32" s="78">
        <v>-4660061</v>
      </c>
      <c r="J32" s="77">
        <f t="shared" si="3"/>
        <v>16044112967</v>
      </c>
      <c r="K32" s="43">
        <f t="shared" si="4"/>
        <v>-2.9036867752255433E-4</v>
      </c>
      <c r="L32" s="77">
        <v>10630334.955498321</v>
      </c>
      <c r="M32" s="42">
        <f t="shared" si="5"/>
        <v>-3086.7163026498288</v>
      </c>
      <c r="N32" s="58">
        <f t="shared" si="6"/>
        <v>10627248.239195671</v>
      </c>
      <c r="O32" s="58" t="e">
        <f>+#REF!+#REF!</f>
        <v>#REF!</v>
      </c>
    </row>
    <row r="33" spans="2:15" ht="15" hidden="1" x14ac:dyDescent="0.25">
      <c r="B33" s="38" t="s">
        <v>87</v>
      </c>
      <c r="C33" s="2" t="s">
        <v>88</v>
      </c>
      <c r="E33" s="80">
        <v>1207047586</v>
      </c>
      <c r="F33" s="77">
        <v>0</v>
      </c>
      <c r="G33" s="58">
        <f t="shared" si="2"/>
        <v>1207047586</v>
      </c>
      <c r="H33" s="80">
        <v>1207047586</v>
      </c>
      <c r="I33" s="78"/>
      <c r="J33" s="77">
        <f t="shared" si="3"/>
        <v>1207047586</v>
      </c>
      <c r="K33" s="43">
        <f t="shared" si="4"/>
        <v>0</v>
      </c>
      <c r="L33" s="77">
        <v>1607947.232826405</v>
      </c>
      <c r="M33" s="42">
        <f t="shared" si="5"/>
        <v>0</v>
      </c>
      <c r="N33" s="58">
        <f t="shared" si="6"/>
        <v>1607947.232826405</v>
      </c>
      <c r="O33" s="58" t="e">
        <f>+#REF!+#REF!</f>
        <v>#REF!</v>
      </c>
    </row>
    <row r="34" spans="2:15" ht="15" hidden="1" x14ac:dyDescent="0.25">
      <c r="B34" s="38" t="s">
        <v>89</v>
      </c>
      <c r="C34" s="2" t="s">
        <v>90</v>
      </c>
      <c r="E34" s="80">
        <v>4186771135</v>
      </c>
      <c r="F34" s="77">
        <v>0</v>
      </c>
      <c r="G34" s="58">
        <f t="shared" si="2"/>
        <v>4186771135</v>
      </c>
      <c r="H34" s="80">
        <v>4186771135</v>
      </c>
      <c r="I34" s="78"/>
      <c r="J34" s="77">
        <f t="shared" si="3"/>
        <v>4186771135</v>
      </c>
      <c r="K34" s="43">
        <f t="shared" si="4"/>
        <v>0</v>
      </c>
      <c r="L34" s="77">
        <v>4758342.5911134817</v>
      </c>
      <c r="M34" s="42">
        <f t="shared" si="5"/>
        <v>0</v>
      </c>
      <c r="N34" s="58">
        <f t="shared" si="6"/>
        <v>4758342.5911134817</v>
      </c>
      <c r="O34" s="58" t="e">
        <f>+#REF!+#REF!</f>
        <v>#REF!</v>
      </c>
    </row>
    <row r="35" spans="2:15" ht="15" hidden="1" x14ac:dyDescent="0.25">
      <c r="B35" s="38" t="s">
        <v>91</v>
      </c>
      <c r="C35" s="2" t="s">
        <v>92</v>
      </c>
      <c r="E35" s="80">
        <v>4617414861</v>
      </c>
      <c r="F35" s="77">
        <v>0</v>
      </c>
      <c r="G35" s="58">
        <f t="shared" si="2"/>
        <v>4617414861</v>
      </c>
      <c r="H35" s="80">
        <v>4617414861</v>
      </c>
      <c r="I35" s="78"/>
      <c r="J35" s="77">
        <f t="shared" si="3"/>
        <v>4617414861</v>
      </c>
      <c r="K35" s="43">
        <f t="shared" si="4"/>
        <v>0</v>
      </c>
      <c r="L35" s="77">
        <v>344403.80761640653</v>
      </c>
      <c r="M35" s="42">
        <f t="shared" si="5"/>
        <v>0</v>
      </c>
      <c r="N35" s="58">
        <f t="shared" si="6"/>
        <v>344403.80761640653</v>
      </c>
      <c r="O35" s="58" t="e">
        <f>+#REF!+#REF!</f>
        <v>#REF!</v>
      </c>
    </row>
    <row r="36" spans="2:15" ht="15" hidden="1" x14ac:dyDescent="0.25">
      <c r="B36" s="38" t="s">
        <v>93</v>
      </c>
      <c r="C36" s="2" t="s">
        <v>94</v>
      </c>
      <c r="E36" s="80">
        <v>6330654758</v>
      </c>
      <c r="F36" s="77">
        <v>0</v>
      </c>
      <c r="G36" s="58">
        <f t="shared" si="2"/>
        <v>6330654758</v>
      </c>
      <c r="H36" s="80">
        <v>6330654758</v>
      </c>
      <c r="I36" s="78">
        <v>-530081</v>
      </c>
      <c r="J36" s="77">
        <f t="shared" si="3"/>
        <v>6330124677</v>
      </c>
      <c r="K36" s="43">
        <f t="shared" si="4"/>
        <v>-8.3732413196303389E-5</v>
      </c>
      <c r="L36" s="77">
        <v>7180337.3459363719</v>
      </c>
      <c r="M36" s="42">
        <f t="shared" si="5"/>
        <v>-601.22697353879278</v>
      </c>
      <c r="N36" s="58">
        <f t="shared" si="6"/>
        <v>7179736.1189628327</v>
      </c>
      <c r="O36" s="58" t="e">
        <f>+#REF!+#REF!</f>
        <v>#REF!</v>
      </c>
    </row>
    <row r="37" spans="2:15" ht="15" hidden="1" x14ac:dyDescent="0.25">
      <c r="B37" s="38" t="s">
        <v>95</v>
      </c>
      <c r="C37" s="2" t="s">
        <v>96</v>
      </c>
      <c r="E37" s="80">
        <v>10923632097</v>
      </c>
      <c r="F37" s="77">
        <v>0</v>
      </c>
      <c r="G37" s="58">
        <f t="shared" si="2"/>
        <v>10923632097</v>
      </c>
      <c r="H37" s="80">
        <v>10923632097</v>
      </c>
      <c r="I37" s="78"/>
      <c r="J37" s="77">
        <f t="shared" si="3"/>
        <v>10923632097</v>
      </c>
      <c r="K37" s="43">
        <f t="shared" si="4"/>
        <v>0</v>
      </c>
      <c r="L37" s="77">
        <v>3314949.6771559324</v>
      </c>
      <c r="M37" s="42">
        <f t="shared" si="5"/>
        <v>0</v>
      </c>
      <c r="N37" s="58">
        <f t="shared" si="6"/>
        <v>3314949.6771559324</v>
      </c>
      <c r="O37" s="58" t="e">
        <f>+#REF!+#REF!</f>
        <v>#REF!</v>
      </c>
    </row>
    <row r="38" spans="2:15" ht="15" hidden="1" x14ac:dyDescent="0.25">
      <c r="B38" s="38" t="s">
        <v>97</v>
      </c>
      <c r="C38" s="2" t="s">
        <v>98</v>
      </c>
      <c r="E38" s="80">
        <v>4052357508</v>
      </c>
      <c r="F38" s="77">
        <v>0</v>
      </c>
      <c r="G38" s="58">
        <f t="shared" si="2"/>
        <v>4052357508</v>
      </c>
      <c r="H38" s="80">
        <v>4052357508</v>
      </c>
      <c r="I38" s="78">
        <v>-6510265</v>
      </c>
      <c r="J38" s="77">
        <f t="shared" si="3"/>
        <v>4045847243</v>
      </c>
      <c r="K38" s="43">
        <f t="shared" si="4"/>
        <v>-1.6065376727368449E-3</v>
      </c>
      <c r="L38" s="77">
        <v>3498869.7742446056</v>
      </c>
      <c r="M38" s="42">
        <f t="shared" si="5"/>
        <v>-5621.066104324218</v>
      </c>
      <c r="N38" s="58">
        <f t="shared" si="6"/>
        <v>3493248.7081402815</v>
      </c>
      <c r="O38" s="58" t="e">
        <f>+#REF!+#REF!</f>
        <v>#REF!</v>
      </c>
    </row>
    <row r="39" spans="2:15" ht="15" hidden="1" x14ac:dyDescent="0.25">
      <c r="B39" s="38" t="s">
        <v>99</v>
      </c>
      <c r="C39" s="2" t="s">
        <v>100</v>
      </c>
      <c r="E39" s="80">
        <v>10521788956</v>
      </c>
      <c r="F39" s="77">
        <v>0</v>
      </c>
      <c r="G39" s="58">
        <f t="shared" si="2"/>
        <v>10521788956</v>
      </c>
      <c r="H39" s="80">
        <v>10521788956</v>
      </c>
      <c r="I39" s="78"/>
      <c r="J39" s="77">
        <f t="shared" si="3"/>
        <v>10521788956</v>
      </c>
      <c r="K39" s="43">
        <f t="shared" si="4"/>
        <v>0</v>
      </c>
      <c r="L39" s="77">
        <v>13055795.919471469</v>
      </c>
      <c r="M39" s="42">
        <f t="shared" si="5"/>
        <v>0</v>
      </c>
      <c r="N39" s="58">
        <f t="shared" si="6"/>
        <v>13055795.919471469</v>
      </c>
      <c r="O39" s="58" t="e">
        <f>+#REF!+#REF!</f>
        <v>#REF!</v>
      </c>
    </row>
    <row r="40" spans="2:15" ht="15" hidden="1" x14ac:dyDescent="0.25">
      <c r="B40" s="38" t="s">
        <v>101</v>
      </c>
      <c r="C40" s="2" t="s">
        <v>102</v>
      </c>
      <c r="E40" s="80">
        <v>9793144824</v>
      </c>
      <c r="F40" s="77">
        <v>0</v>
      </c>
      <c r="G40" s="58">
        <f t="shared" si="2"/>
        <v>9793144824</v>
      </c>
      <c r="H40" s="80">
        <v>9793144824</v>
      </c>
      <c r="I40" s="78"/>
      <c r="J40" s="77">
        <f t="shared" si="3"/>
        <v>9793144824</v>
      </c>
      <c r="K40" s="43">
        <f t="shared" si="4"/>
        <v>0</v>
      </c>
      <c r="L40" s="77">
        <v>6016521.0915611852</v>
      </c>
      <c r="M40" s="42">
        <f t="shared" si="5"/>
        <v>0</v>
      </c>
      <c r="N40" s="58">
        <f t="shared" si="6"/>
        <v>6016521.0915611852</v>
      </c>
      <c r="O40" s="58" t="e">
        <f>+#REF!+#REF!</f>
        <v>#REF!</v>
      </c>
    </row>
    <row r="41" spans="2:15" ht="15" hidden="1" x14ac:dyDescent="0.25">
      <c r="B41" s="38" t="s">
        <v>103</v>
      </c>
      <c r="C41" s="2" t="s">
        <v>104</v>
      </c>
      <c r="E41" s="80">
        <v>2531197203</v>
      </c>
      <c r="F41" s="81">
        <v>0</v>
      </c>
      <c r="G41" s="58">
        <f t="shared" si="2"/>
        <v>2531197203</v>
      </c>
      <c r="H41" s="80">
        <v>2531197203</v>
      </c>
      <c r="I41" s="78"/>
      <c r="J41" s="77">
        <f t="shared" si="3"/>
        <v>2531197203</v>
      </c>
      <c r="K41" s="43">
        <f t="shared" si="4"/>
        <v>0</v>
      </c>
      <c r="L41" s="40">
        <v>1960284.083373989</v>
      </c>
      <c r="M41" s="42">
        <f t="shared" si="5"/>
        <v>0</v>
      </c>
      <c r="N41" s="39">
        <f t="shared" si="6"/>
        <v>1960284.083373989</v>
      </c>
      <c r="O41" s="39" t="e">
        <f>+#REF!+#REF!</f>
        <v>#REF!</v>
      </c>
    </row>
    <row r="42" spans="2:15" ht="15" hidden="1" x14ac:dyDescent="0.25">
      <c r="B42" s="38" t="s">
        <v>105</v>
      </c>
      <c r="C42" s="2" t="s">
        <v>106</v>
      </c>
      <c r="E42" s="80">
        <v>12713752589</v>
      </c>
      <c r="F42" s="77">
        <v>0</v>
      </c>
      <c r="G42" s="58">
        <f t="shared" si="2"/>
        <v>12713752589</v>
      </c>
      <c r="H42" s="80">
        <v>12713752589</v>
      </c>
      <c r="I42" s="78"/>
      <c r="J42" s="77">
        <f t="shared" si="3"/>
        <v>12713752589</v>
      </c>
      <c r="K42" s="43">
        <f t="shared" si="4"/>
        <v>0</v>
      </c>
      <c r="L42" s="40">
        <v>3564932.5371373817</v>
      </c>
      <c r="M42" s="42">
        <f t="shared" si="5"/>
        <v>0</v>
      </c>
      <c r="N42" s="39">
        <f t="shared" si="6"/>
        <v>3564932.5371373817</v>
      </c>
      <c r="O42" s="39" t="e">
        <f>+#REF!+#REF!</f>
        <v>#REF!</v>
      </c>
    </row>
    <row r="43" spans="2:15" ht="15" hidden="1" x14ac:dyDescent="0.25">
      <c r="B43" s="38" t="s">
        <v>107</v>
      </c>
      <c r="C43" s="2" t="s">
        <v>108</v>
      </c>
      <c r="E43" s="80">
        <v>9156830625</v>
      </c>
      <c r="F43" s="77">
        <v>0</v>
      </c>
      <c r="G43" s="58">
        <f t="shared" si="2"/>
        <v>9156830625</v>
      </c>
      <c r="H43" s="80">
        <v>9156830625</v>
      </c>
      <c r="I43" s="78"/>
      <c r="J43" s="77">
        <f t="shared" si="3"/>
        <v>9156830625</v>
      </c>
      <c r="K43" s="43">
        <f t="shared" si="4"/>
        <v>0</v>
      </c>
      <c r="L43" s="40">
        <v>3578465.5421573035</v>
      </c>
      <c r="M43" s="42">
        <f t="shared" si="5"/>
        <v>0</v>
      </c>
      <c r="N43" s="39">
        <f t="shared" si="6"/>
        <v>3578465.5421573035</v>
      </c>
      <c r="O43" s="39" t="e">
        <f>+#REF!+#REF!</f>
        <v>#REF!</v>
      </c>
    </row>
    <row r="44" spans="2:15" ht="15" hidden="1" x14ac:dyDescent="0.25">
      <c r="B44" s="38" t="s">
        <v>109</v>
      </c>
      <c r="C44" s="2" t="s">
        <v>110</v>
      </c>
      <c r="E44" s="80">
        <v>3855411774</v>
      </c>
      <c r="F44" s="77">
        <v>0</v>
      </c>
      <c r="G44" s="58">
        <f t="shared" si="2"/>
        <v>3855411774</v>
      </c>
      <c r="H44" s="80">
        <v>3855411774</v>
      </c>
      <c r="I44" s="78"/>
      <c r="J44" s="77">
        <f t="shared" si="3"/>
        <v>3855411774</v>
      </c>
      <c r="K44" s="43">
        <f t="shared" si="4"/>
        <v>0</v>
      </c>
      <c r="L44" s="40">
        <v>4290713.13148023</v>
      </c>
      <c r="M44" s="42">
        <f t="shared" si="5"/>
        <v>0</v>
      </c>
      <c r="N44" s="39">
        <f t="shared" si="6"/>
        <v>4290713.13148023</v>
      </c>
      <c r="O44" s="39" t="e">
        <f>+#REF!+#REF!</f>
        <v>#REF!</v>
      </c>
    </row>
    <row r="45" spans="2:15" ht="15" hidden="1" x14ac:dyDescent="0.25">
      <c r="B45" s="38" t="s">
        <v>111</v>
      </c>
      <c r="C45" s="2" t="s">
        <v>112</v>
      </c>
      <c r="E45" s="80">
        <v>7395720784</v>
      </c>
      <c r="F45" s="77">
        <v>0</v>
      </c>
      <c r="G45" s="58">
        <f t="shared" si="2"/>
        <v>7395720784</v>
      </c>
      <c r="H45" s="80">
        <v>7395720784</v>
      </c>
      <c r="I45" s="78">
        <v>-1731890</v>
      </c>
      <c r="J45" s="77">
        <f t="shared" si="3"/>
        <v>7393988894</v>
      </c>
      <c r="K45" s="43">
        <f t="shared" si="4"/>
        <v>-2.3417460590816161E-4</v>
      </c>
      <c r="L45" s="40">
        <v>1287505.1815549906</v>
      </c>
      <c r="M45" s="42">
        <f t="shared" si="5"/>
        <v>-301.50101849535599</v>
      </c>
      <c r="N45" s="39">
        <f t="shared" si="6"/>
        <v>1287203.6805364953</v>
      </c>
      <c r="O45" s="39" t="e">
        <f>+#REF!+#REF!</f>
        <v>#REF!</v>
      </c>
    </row>
    <row r="46" spans="2:15" ht="15" hidden="1" x14ac:dyDescent="0.25">
      <c r="B46" s="38" t="s">
        <v>113</v>
      </c>
      <c r="C46" s="2" t="s">
        <v>114</v>
      </c>
      <c r="E46" s="80">
        <v>22302731605</v>
      </c>
      <c r="F46" s="77">
        <v>0</v>
      </c>
      <c r="G46" s="58">
        <f t="shared" si="2"/>
        <v>22302731605</v>
      </c>
      <c r="H46" s="80">
        <v>22302731605</v>
      </c>
      <c r="I46" s="78"/>
      <c r="J46" s="77">
        <f t="shared" si="3"/>
        <v>22302731605</v>
      </c>
      <c r="K46" s="43">
        <f t="shared" si="4"/>
        <v>0</v>
      </c>
      <c r="L46" s="40">
        <v>21792207.504154373</v>
      </c>
      <c r="M46" s="42">
        <f t="shared" si="5"/>
        <v>0</v>
      </c>
      <c r="N46" s="39">
        <f t="shared" si="6"/>
        <v>21792207.504154373</v>
      </c>
      <c r="O46" s="39" t="e">
        <f>+#REF!+#REF!</f>
        <v>#REF!</v>
      </c>
    </row>
    <row r="47" spans="2:15" ht="15" hidden="1" x14ac:dyDescent="0.25">
      <c r="B47" s="38" t="s">
        <v>115</v>
      </c>
      <c r="C47" s="2" t="s">
        <v>116</v>
      </c>
      <c r="E47" s="80">
        <v>2129879894</v>
      </c>
      <c r="F47" s="77">
        <v>0</v>
      </c>
      <c r="G47" s="58">
        <f t="shared" si="2"/>
        <v>2129879894</v>
      </c>
      <c r="H47" s="80">
        <v>2129879894</v>
      </c>
      <c r="I47" s="78">
        <v>-7279764</v>
      </c>
      <c r="J47" s="77">
        <f t="shared" si="3"/>
        <v>2122600130</v>
      </c>
      <c r="K47" s="43">
        <f t="shared" si="4"/>
        <v>-3.4179223065617615E-3</v>
      </c>
      <c r="L47" s="40">
        <v>2503535.9465833791</v>
      </c>
      <c r="M47" s="42">
        <f t="shared" si="5"/>
        <v>-8556.8913571065459</v>
      </c>
      <c r="N47" s="39">
        <f t="shared" si="6"/>
        <v>2494979.0552262724</v>
      </c>
      <c r="O47" s="39" t="e">
        <f>+#REF!+#REF!</f>
        <v>#REF!</v>
      </c>
    </row>
    <row r="48" spans="2:15" ht="15" hidden="1" x14ac:dyDescent="0.25">
      <c r="B48" s="38" t="s">
        <v>117</v>
      </c>
      <c r="C48" s="2" t="s">
        <v>118</v>
      </c>
      <c r="E48" s="80">
        <v>11800516225</v>
      </c>
      <c r="F48" s="40">
        <v>0</v>
      </c>
      <c r="G48" s="39">
        <f>+E48+F48</f>
        <v>11800516225</v>
      </c>
      <c r="H48" s="80">
        <v>11800516225</v>
      </c>
      <c r="I48" s="82">
        <v>0</v>
      </c>
      <c r="J48" s="40">
        <f>+H48+I48</f>
        <v>11800516225</v>
      </c>
      <c r="K48" s="43">
        <f>+(J48-G48)/G48</f>
        <v>0</v>
      </c>
      <c r="L48" s="40">
        <v>5940243.8548849644</v>
      </c>
      <c r="M48" s="42">
        <f>+L48*K48</f>
        <v>0</v>
      </c>
      <c r="N48" s="39">
        <f>+L48+M48</f>
        <v>5940243.8548849644</v>
      </c>
      <c r="O48" s="39" t="e">
        <f>+#REF!+#REF!</f>
        <v>#REF!</v>
      </c>
    </row>
    <row r="49" spans="1:18" ht="15" hidden="1" x14ac:dyDescent="0.25">
      <c r="C49" s="12" t="s">
        <v>119</v>
      </c>
      <c r="D49" s="12"/>
      <c r="E49" s="76">
        <f t="shared" ref="E49" si="7">SUM(E25:E48)</f>
        <v>151987371421</v>
      </c>
      <c r="F49" s="77">
        <f t="shared" ref="F49:J49" si="8">SUM(F25:F48)</f>
        <v>0</v>
      </c>
      <c r="G49" s="58">
        <f t="shared" si="8"/>
        <v>151987371421</v>
      </c>
      <c r="H49" s="76">
        <f t="shared" si="8"/>
        <v>151987371421</v>
      </c>
      <c r="I49" s="78">
        <f t="shared" si="8"/>
        <v>-20856361</v>
      </c>
      <c r="J49" s="58">
        <f t="shared" si="8"/>
        <v>151966515060</v>
      </c>
      <c r="K49" s="43">
        <f t="shared" si="4"/>
        <v>-1.3722430228909328E-4</v>
      </c>
      <c r="L49" s="77">
        <v>109603291.08573946</v>
      </c>
      <c r="M49" s="77">
        <f>SUM(M25:M48)</f>
        <v>-18510.042330564407</v>
      </c>
      <c r="N49" s="58">
        <f>SUM(N25:N48)</f>
        <v>109584781.0434089</v>
      </c>
      <c r="O49" s="58" t="e">
        <f>SUM(O25:O48)</f>
        <v>#REF!</v>
      </c>
    </row>
    <row r="50" spans="1:18" ht="15" hidden="1" x14ac:dyDescent="0.25">
      <c r="E50" s="83"/>
      <c r="F50" s="84"/>
      <c r="G50" s="85"/>
      <c r="H50" s="83"/>
      <c r="I50" s="84"/>
      <c r="J50" s="85"/>
      <c r="K50" s="86"/>
      <c r="L50" s="85"/>
      <c r="M50" s="85"/>
      <c r="N50" s="85"/>
      <c r="O50" s="85"/>
    </row>
    <row r="51" spans="1:18" ht="15.75" hidden="1" thickBot="1" x14ac:dyDescent="0.3">
      <c r="C51" s="12" t="s">
        <v>120</v>
      </c>
      <c r="D51" s="12"/>
      <c r="E51" s="87">
        <f t="shared" ref="E51:J51" si="9">+E49+E23</f>
        <v>576402687474</v>
      </c>
      <c r="F51" s="88">
        <f t="shared" si="9"/>
        <v>0</v>
      </c>
      <c r="G51" s="89">
        <f t="shared" si="9"/>
        <v>576402687474</v>
      </c>
      <c r="H51" s="87">
        <f t="shared" si="9"/>
        <v>602628939637</v>
      </c>
      <c r="I51" s="89">
        <f t="shared" si="9"/>
        <v>-20856361</v>
      </c>
      <c r="J51" s="89">
        <f t="shared" si="9"/>
        <v>602608083276</v>
      </c>
      <c r="K51" s="90"/>
      <c r="L51" s="89">
        <v>353187140.16378528</v>
      </c>
      <c r="M51" s="91">
        <f>+M49+M23</f>
        <v>24209890.105855793</v>
      </c>
      <c r="N51" s="92">
        <f>+N49+N23</f>
        <v>525897572.14617419</v>
      </c>
      <c r="O51" s="92" t="e">
        <f>+O49+O23</f>
        <v>#REF!</v>
      </c>
    </row>
    <row r="52" spans="1:18" s="93" customFormat="1" hidden="1" x14ac:dyDescent="0.2">
      <c r="E52" s="94" t="s">
        <v>121</v>
      </c>
      <c r="H52" s="94" t="s">
        <v>121</v>
      </c>
      <c r="I52" s="36" t="s">
        <v>122</v>
      </c>
      <c r="J52" s="95" t="s">
        <v>4</v>
      </c>
      <c r="L52" s="36"/>
      <c r="M52" s="96"/>
    </row>
    <row r="53" spans="1:18" ht="15" hidden="1" x14ac:dyDescent="0.25">
      <c r="E53" s="97"/>
      <c r="H53" s="97"/>
      <c r="I53" s="58"/>
      <c r="J53" s="98"/>
      <c r="L53" s="99" t="s">
        <v>123</v>
      </c>
      <c r="M53" s="100" t="s">
        <v>124</v>
      </c>
      <c r="N53" s="100" t="s">
        <v>123</v>
      </c>
      <c r="O53" s="100" t="s">
        <v>123</v>
      </c>
    </row>
    <row r="54" spans="1:18" ht="15" hidden="1" x14ac:dyDescent="0.25">
      <c r="B54" s="2" t="s">
        <v>4</v>
      </c>
      <c r="E54" s="97"/>
      <c r="H54" s="97"/>
      <c r="I54" s="37"/>
      <c r="J54" s="98" t="s">
        <v>4</v>
      </c>
      <c r="L54" s="37">
        <v>176593570.08189264</v>
      </c>
      <c r="M54" s="58">
        <f>N51/2</f>
        <v>262948786.0730871</v>
      </c>
      <c r="N54" s="58">
        <f>N51-M54</f>
        <v>262948786.0730871</v>
      </c>
      <c r="O54" s="58" t="e">
        <f>O51-#REF!</f>
        <v>#REF!</v>
      </c>
    </row>
    <row r="55" spans="1:18" x14ac:dyDescent="0.2">
      <c r="L55" s="37"/>
    </row>
    <row r="56" spans="1:18" ht="15" x14ac:dyDescent="0.25">
      <c r="E56" s="77"/>
      <c r="H56" s="77"/>
      <c r="L56" s="37"/>
      <c r="M56" s="101"/>
    </row>
    <row r="57" spans="1:18" ht="15" x14ac:dyDescent="0.25">
      <c r="A57" s="2" t="str">
        <f>LEFT(B57,7)</f>
        <v>02-2051</v>
      </c>
      <c r="B57" s="38" t="s">
        <v>71</v>
      </c>
      <c r="C57" s="2" t="s">
        <v>72</v>
      </c>
      <c r="D57" s="102">
        <v>2359484.8715135329</v>
      </c>
      <c r="E57" s="103">
        <v>3888823472</v>
      </c>
      <c r="F57" s="104">
        <v>0</v>
      </c>
      <c r="G57" s="105">
        <f>+E57+F57</f>
        <v>3888823472</v>
      </c>
      <c r="H57" s="103">
        <v>4193372488</v>
      </c>
      <c r="I57" s="104">
        <v>0</v>
      </c>
      <c r="J57" s="106">
        <f>+H57+I57</f>
        <v>4193372488</v>
      </c>
      <c r="K57" s="41">
        <f>+(J57-G57)/G57</f>
        <v>7.8313921470796966E-2</v>
      </c>
      <c r="L57" s="58">
        <v>4319773.5091222404</v>
      </c>
      <c r="M57" s="107">
        <f>+L57*K57</f>
        <v>338298.40336502815</v>
      </c>
      <c r="N57" s="58">
        <f>+L57+M57</f>
        <v>4658071.9124872684</v>
      </c>
      <c r="O57" s="58">
        <f>N57</f>
        <v>4658071.9124872684</v>
      </c>
    </row>
    <row r="58" spans="1:18" ht="15" x14ac:dyDescent="0.25">
      <c r="A58" s="2" t="str">
        <f t="shared" ref="A58:A84" si="10">LEFT(B58,7)</f>
        <v>02-2102</v>
      </c>
      <c r="B58" s="38" t="s">
        <v>73</v>
      </c>
      <c r="C58" s="2" t="s">
        <v>74</v>
      </c>
      <c r="D58" s="102">
        <v>4101354.1455810801</v>
      </c>
      <c r="E58" s="103">
        <v>9375717303</v>
      </c>
      <c r="F58" s="104">
        <v>0</v>
      </c>
      <c r="G58" s="105">
        <f t="shared" ref="G58:G84" si="11">+E58+F58</f>
        <v>9375717303</v>
      </c>
      <c r="H58" s="103">
        <v>9976119263</v>
      </c>
      <c r="I58" s="104">
        <v>0</v>
      </c>
      <c r="J58" s="106">
        <f>+H58+I58</f>
        <v>9976119263</v>
      </c>
      <c r="K58" s="41">
        <f t="shared" ref="K58:K84" si="12">+(J58-G58)/G58</f>
        <v>6.4037976039218472E-2</v>
      </c>
      <c r="L58" s="58">
        <v>8892723.8422552384</v>
      </c>
      <c r="M58" s="107">
        <f t="shared" ref="M58:M83" si="13">+L58*K58</f>
        <v>569472.03633372777</v>
      </c>
      <c r="N58" s="58">
        <f t="shared" ref="N58:N83" si="14">+L58+M58</f>
        <v>9462195.878588967</v>
      </c>
      <c r="O58" s="58">
        <f t="shared" ref="O58:O84" si="15">N58</f>
        <v>9462195.878588967</v>
      </c>
    </row>
    <row r="59" spans="1:18" ht="15" x14ac:dyDescent="0.25">
      <c r="A59" s="2" t="str">
        <f t="shared" si="10"/>
        <v>02-2152</v>
      </c>
      <c r="B59" s="38" t="s">
        <v>75</v>
      </c>
      <c r="C59" s="2" t="s">
        <v>76</v>
      </c>
      <c r="D59" s="102">
        <v>1542645.4029310462</v>
      </c>
      <c r="E59" s="103">
        <v>1064246843</v>
      </c>
      <c r="F59" s="104">
        <v>0</v>
      </c>
      <c r="G59" s="105">
        <f t="shared" si="11"/>
        <v>1064246843</v>
      </c>
      <c r="H59" s="103">
        <v>1124107345</v>
      </c>
      <c r="I59" s="104">
        <v>0</v>
      </c>
      <c r="J59" s="106">
        <f t="shared" ref="J59:J82" si="16">+H59+I59</f>
        <v>1124107345</v>
      </c>
      <c r="K59" s="41">
        <f t="shared" si="12"/>
        <v>5.6246821302527464E-2</v>
      </c>
      <c r="L59" s="58">
        <v>1740583.7735656097</v>
      </c>
      <c r="M59" s="107">
        <f t="shared" si="13"/>
        <v>97902.30447382378</v>
      </c>
      <c r="N59" s="58">
        <f t="shared" si="14"/>
        <v>1838486.0780394336</v>
      </c>
      <c r="O59" s="58">
        <f t="shared" si="15"/>
        <v>1838486.0780394336</v>
      </c>
    </row>
    <row r="60" spans="1:18" ht="15" x14ac:dyDescent="0.25">
      <c r="A60" s="2" t="str">
        <f t="shared" si="10"/>
        <v>02-2170</v>
      </c>
      <c r="B60" s="38" t="s">
        <v>77</v>
      </c>
      <c r="C60" s="2" t="s">
        <v>78</v>
      </c>
      <c r="D60" s="102">
        <v>829574.9557194321</v>
      </c>
      <c r="E60" s="103">
        <v>1597409099</v>
      </c>
      <c r="F60" s="104">
        <v>0</v>
      </c>
      <c r="G60" s="105">
        <f t="shared" si="11"/>
        <v>1597409099</v>
      </c>
      <c r="H60" s="103">
        <v>1694358036</v>
      </c>
      <c r="I60" s="104">
        <v>0</v>
      </c>
      <c r="J60" s="106">
        <f t="shared" si="16"/>
        <v>1694358036</v>
      </c>
      <c r="K60" s="41">
        <f t="shared" si="12"/>
        <v>6.0691363947213875E-2</v>
      </c>
      <c r="L60" s="58">
        <v>1612378.0510965367</v>
      </c>
      <c r="M60" s="107">
        <f t="shared" si="13"/>
        <v>97857.42311959932</v>
      </c>
      <c r="N60" s="58">
        <f t="shared" si="14"/>
        <v>1710235.4742161359</v>
      </c>
      <c r="O60" s="58">
        <f t="shared" si="15"/>
        <v>1710235.4742161359</v>
      </c>
    </row>
    <row r="61" spans="1:18" ht="15" x14ac:dyDescent="0.25">
      <c r="A61" s="2" t="str">
        <f t="shared" si="10"/>
        <v>02-2190</v>
      </c>
      <c r="B61" s="38" t="s">
        <v>79</v>
      </c>
      <c r="C61" s="2" t="s">
        <v>80</v>
      </c>
      <c r="D61" s="102">
        <v>877261.29814193991</v>
      </c>
      <c r="E61" s="103">
        <v>2445974292</v>
      </c>
      <c r="F61" s="104">
        <v>0</v>
      </c>
      <c r="G61" s="105">
        <f t="shared" si="11"/>
        <v>2445974292</v>
      </c>
      <c r="H61" s="103">
        <v>2545255944</v>
      </c>
      <c r="I61" s="104">
        <v>0</v>
      </c>
      <c r="J61" s="106">
        <f t="shared" si="16"/>
        <v>2545255944</v>
      </c>
      <c r="K61" s="41">
        <f t="shared" si="12"/>
        <v>4.0589818267803772E-2</v>
      </c>
      <c r="L61" s="58">
        <v>1254342.8840019745</v>
      </c>
      <c r="M61" s="107">
        <f t="shared" si="13"/>
        <v>50913.549707153012</v>
      </c>
      <c r="N61" s="58">
        <f t="shared" si="14"/>
        <v>1305256.4337091276</v>
      </c>
      <c r="O61" s="58">
        <f t="shared" si="15"/>
        <v>1305256.4337091276</v>
      </c>
    </row>
    <row r="62" spans="1:18" ht="15" x14ac:dyDescent="0.25">
      <c r="A62" s="2" t="str">
        <f t="shared" si="10"/>
        <v>02-2225</v>
      </c>
      <c r="B62" s="38" t="s">
        <v>81</v>
      </c>
      <c r="C62" s="2" t="s">
        <v>82</v>
      </c>
      <c r="D62" s="102">
        <v>4140211.3744192403</v>
      </c>
      <c r="E62" s="103">
        <v>6734811143</v>
      </c>
      <c r="F62" s="104">
        <v>0</v>
      </c>
      <c r="G62" s="105">
        <f t="shared" si="11"/>
        <v>6734811143</v>
      </c>
      <c r="H62" s="103">
        <v>7012559080</v>
      </c>
      <c r="I62" s="104">
        <v>0</v>
      </c>
      <c r="J62" s="106">
        <f t="shared" si="16"/>
        <v>7012559080</v>
      </c>
      <c r="K62" s="41">
        <f t="shared" si="12"/>
        <v>4.124064225448764E-2</v>
      </c>
      <c r="L62" s="58">
        <v>6434455.1267446214</v>
      </c>
      <c r="M62" s="107">
        <f t="shared" si="13"/>
        <v>265361.06198462885</v>
      </c>
      <c r="N62" s="58">
        <f t="shared" si="14"/>
        <v>6699816.1887292499</v>
      </c>
      <c r="O62" s="58">
        <f t="shared" si="15"/>
        <v>6699816.1887292499</v>
      </c>
    </row>
    <row r="63" spans="1:18" ht="15" x14ac:dyDescent="0.25">
      <c r="A63" s="2" t="str">
        <f t="shared" si="10"/>
        <v>02-2252</v>
      </c>
      <c r="B63" s="38" t="s">
        <v>83</v>
      </c>
      <c r="C63" s="2" t="s">
        <v>84</v>
      </c>
      <c r="D63" s="102">
        <v>4250142.627188311</v>
      </c>
      <c r="E63" s="103">
        <v>2925402366</v>
      </c>
      <c r="F63" s="104">
        <v>0</v>
      </c>
      <c r="G63" s="105">
        <f>+E63+F63</f>
        <v>2925402366</v>
      </c>
      <c r="H63" s="103">
        <v>3047659798</v>
      </c>
      <c r="I63" s="104">
        <f>'[1]2025 Backup'!AF85+'[1]2025 Backup'!U120</f>
        <v>2202452</v>
      </c>
      <c r="J63" s="106">
        <f>+H63+I63</f>
        <v>3049862250</v>
      </c>
      <c r="K63" s="41">
        <f>+(J63-G63)/G63</f>
        <v>4.254453522240708E-2</v>
      </c>
      <c r="L63" s="58">
        <v>6945789.4137058705</v>
      </c>
      <c r="M63" s="107">
        <f t="shared" si="13"/>
        <v>295505.38235883164</v>
      </c>
      <c r="N63" s="58">
        <f t="shared" si="14"/>
        <v>7241294.7960647019</v>
      </c>
      <c r="O63" s="58">
        <f t="shared" si="15"/>
        <v>7241294.7960647019</v>
      </c>
      <c r="Q63" s="108"/>
      <c r="R63" s="109"/>
    </row>
    <row r="64" spans="1:18" ht="15" x14ac:dyDescent="0.25">
      <c r="A64" s="2" t="str">
        <f t="shared" si="10"/>
        <v>02-2301</v>
      </c>
      <c r="B64" s="38" t="s">
        <v>85</v>
      </c>
      <c r="C64" s="2" t="s">
        <v>86</v>
      </c>
      <c r="D64" s="102">
        <v>13212739.721886214</v>
      </c>
      <c r="E64" s="103">
        <v>29388059427</v>
      </c>
      <c r="F64" s="104">
        <v>0</v>
      </c>
      <c r="G64" s="105">
        <f t="shared" si="11"/>
        <v>29388059427</v>
      </c>
      <c r="H64" s="103">
        <v>30775350047</v>
      </c>
      <c r="I64" s="104">
        <v>0</v>
      </c>
      <c r="J64" s="106">
        <f t="shared" si="16"/>
        <v>30775350047</v>
      </c>
      <c r="K64" s="41">
        <f t="shared" si="12"/>
        <v>4.7205928089468878E-2</v>
      </c>
      <c r="L64" s="58">
        <v>19465154.828504223</v>
      </c>
      <c r="M64" s="107">
        <f t="shared" si="13"/>
        <v>918870.69908474828</v>
      </c>
      <c r="N64" s="58">
        <f t="shared" si="14"/>
        <v>20384025.527588971</v>
      </c>
      <c r="O64" s="58">
        <f t="shared" si="15"/>
        <v>20384025.527588971</v>
      </c>
    </row>
    <row r="65" spans="1:16" ht="15" x14ac:dyDescent="0.25">
      <c r="A65" s="2" t="str">
        <f t="shared" si="10"/>
        <v>02-2321</v>
      </c>
      <c r="B65" s="38" t="s">
        <v>87</v>
      </c>
      <c r="C65" s="2" t="s">
        <v>88</v>
      </c>
      <c r="D65" s="102">
        <v>1975583.1760440837</v>
      </c>
      <c r="E65" s="103">
        <v>3166291953</v>
      </c>
      <c r="F65" s="104">
        <v>0</v>
      </c>
      <c r="G65" s="105">
        <f t="shared" si="11"/>
        <v>3166291953</v>
      </c>
      <c r="H65" s="103">
        <v>3430587638</v>
      </c>
      <c r="I65" s="104">
        <v>0</v>
      </c>
      <c r="J65" s="106">
        <f t="shared" si="16"/>
        <v>3430587638</v>
      </c>
      <c r="K65" s="41">
        <f t="shared" si="12"/>
        <v>8.3471672518886E-2</v>
      </c>
      <c r="L65" s="58">
        <v>3844009.1020397637</v>
      </c>
      <c r="M65" s="107">
        <f t="shared" si="13"/>
        <v>320865.86892508017</v>
      </c>
      <c r="N65" s="58">
        <f t="shared" si="14"/>
        <v>4164874.9709648439</v>
      </c>
      <c r="O65" s="58">
        <f t="shared" si="15"/>
        <v>4164874.9709648439</v>
      </c>
    </row>
    <row r="66" spans="1:16" ht="15" x14ac:dyDescent="0.25">
      <c r="A66" s="2" t="str">
        <f t="shared" si="10"/>
        <v>02-2407</v>
      </c>
      <c r="B66" s="38" t="s">
        <v>89</v>
      </c>
      <c r="C66" s="2" t="s">
        <v>90</v>
      </c>
      <c r="D66" s="102">
        <v>6350000.6599320658</v>
      </c>
      <c r="E66" s="103">
        <v>8709833150</v>
      </c>
      <c r="F66" s="104">
        <v>0</v>
      </c>
      <c r="G66" s="105">
        <f>+E66+F66</f>
        <v>8709833150</v>
      </c>
      <c r="H66" s="103">
        <v>9462365495</v>
      </c>
      <c r="I66" s="104">
        <v>0</v>
      </c>
      <c r="J66" s="106">
        <f t="shared" si="16"/>
        <v>9462365495</v>
      </c>
      <c r="K66" s="41">
        <f t="shared" si="12"/>
        <v>8.6400316979665673E-2</v>
      </c>
      <c r="L66" s="58">
        <v>9884996.6908098478</v>
      </c>
      <c r="M66" s="107">
        <f t="shared" si="13"/>
        <v>854066.84742891707</v>
      </c>
      <c r="N66" s="58">
        <f t="shared" si="14"/>
        <v>10739063.538238766</v>
      </c>
      <c r="O66" s="58">
        <f t="shared" si="15"/>
        <v>10739063.538238766</v>
      </c>
    </row>
    <row r="67" spans="1:16" ht="15" x14ac:dyDescent="0.25">
      <c r="A67" s="2" t="str">
        <f t="shared" si="10"/>
        <v>02-2441</v>
      </c>
      <c r="B67" s="38" t="s">
        <v>91</v>
      </c>
      <c r="C67" s="2" t="s">
        <v>92</v>
      </c>
      <c r="D67" s="102">
        <v>414217.53279517993</v>
      </c>
      <c r="E67" s="103">
        <v>8057635368</v>
      </c>
      <c r="F67" s="104">
        <v>0</v>
      </c>
      <c r="G67" s="105">
        <f t="shared" si="11"/>
        <v>8057635368</v>
      </c>
      <c r="H67" s="103">
        <v>8489965680</v>
      </c>
      <c r="I67" s="104">
        <v>0</v>
      </c>
      <c r="J67" s="106">
        <f t="shared" si="16"/>
        <v>8489965680</v>
      </c>
      <c r="K67" s="41">
        <f t="shared" si="12"/>
        <v>5.3654737681100788E-2</v>
      </c>
      <c r="L67" s="58">
        <v>601003.0254294331</v>
      </c>
      <c r="M67" s="107">
        <f t="shared" si="13"/>
        <v>32246.659674964179</v>
      </c>
      <c r="N67" s="58">
        <f t="shared" si="14"/>
        <v>633249.68510439724</v>
      </c>
      <c r="O67" s="58">
        <f t="shared" si="15"/>
        <v>633249.68510439724</v>
      </c>
    </row>
    <row r="68" spans="1:16" ht="15" x14ac:dyDescent="0.25">
      <c r="A68" s="2" t="str">
        <f t="shared" si="10"/>
        <v>02-2451</v>
      </c>
      <c r="B68" s="38" t="s">
        <v>93</v>
      </c>
      <c r="C68" s="2" t="s">
        <v>94</v>
      </c>
      <c r="D68" s="102">
        <v>8951785.499176247</v>
      </c>
      <c r="E68" s="103">
        <v>12638091026</v>
      </c>
      <c r="F68" s="104">
        <v>0</v>
      </c>
      <c r="G68" s="105">
        <f t="shared" si="11"/>
        <v>12638091026</v>
      </c>
      <c r="H68" s="103">
        <v>13321362075</v>
      </c>
      <c r="I68" s="104">
        <v>0</v>
      </c>
      <c r="J68" s="106">
        <f t="shared" si="16"/>
        <v>13321362075</v>
      </c>
      <c r="K68" s="41">
        <f t="shared" si="12"/>
        <v>5.4064419032457123E-2</v>
      </c>
      <c r="L68" s="58">
        <v>14117785.050841434</v>
      </c>
      <c r="M68" s="107">
        <f t="shared" si="13"/>
        <v>763269.84679885022</v>
      </c>
      <c r="N68" s="58">
        <f t="shared" si="14"/>
        <v>14881054.897640284</v>
      </c>
      <c r="O68" s="58">
        <f t="shared" si="15"/>
        <v>14881054.897640284</v>
      </c>
    </row>
    <row r="69" spans="1:16" ht="15" x14ac:dyDescent="0.25">
      <c r="A69" s="2" t="str">
        <f t="shared" si="10"/>
        <v>02-2375</v>
      </c>
      <c r="B69" s="38" t="s">
        <v>95</v>
      </c>
      <c r="C69" s="2" t="s">
        <v>96</v>
      </c>
      <c r="D69" s="102">
        <v>3919935.5927198529</v>
      </c>
      <c r="E69" s="103">
        <v>19725339533</v>
      </c>
      <c r="F69" s="104">
        <v>0</v>
      </c>
      <c r="G69" s="105">
        <f t="shared" si="11"/>
        <v>19725339533</v>
      </c>
      <c r="H69" s="103">
        <v>20914471401</v>
      </c>
      <c r="I69" s="40"/>
      <c r="J69" s="106">
        <f>+H69+I69</f>
        <v>20914471401</v>
      </c>
      <c r="K69" s="41">
        <f t="shared" si="12"/>
        <v>6.0284481593364317E-2</v>
      </c>
      <c r="L69" s="58">
        <v>5985967.6100467909</v>
      </c>
      <c r="M69" s="107">
        <f t="shared" si="13"/>
        <v>360860.95420634077</v>
      </c>
      <c r="N69" s="58">
        <f t="shared" si="14"/>
        <v>6346828.5642531319</v>
      </c>
      <c r="O69" s="58">
        <f t="shared" si="15"/>
        <v>6346828.5642531319</v>
      </c>
    </row>
    <row r="70" spans="1:16" ht="15" x14ac:dyDescent="0.25">
      <c r="A70" s="2" t="str">
        <f t="shared" si="10"/>
        <v>02-2352</v>
      </c>
      <c r="B70" s="38" t="s">
        <v>97</v>
      </c>
      <c r="C70" s="2" t="s">
        <v>98</v>
      </c>
      <c r="D70" s="102">
        <v>4843449.4675877951</v>
      </c>
      <c r="E70" s="103">
        <v>9213058252</v>
      </c>
      <c r="F70" s="104">
        <v>0</v>
      </c>
      <c r="G70" s="105">
        <f t="shared" si="11"/>
        <v>9213058252</v>
      </c>
      <c r="H70" s="103">
        <v>9870363752</v>
      </c>
      <c r="I70" s="104">
        <v>0</v>
      </c>
      <c r="J70" s="106">
        <f t="shared" si="16"/>
        <v>9870363752</v>
      </c>
      <c r="K70" s="41">
        <f t="shared" si="12"/>
        <v>7.1344984696836145E-2</v>
      </c>
      <c r="L70" s="58">
        <v>7895133.666640616</v>
      </c>
      <c r="M70" s="107">
        <f t="shared" si="13"/>
        <v>563278.19062595058</v>
      </c>
      <c r="N70" s="58">
        <f t="shared" si="14"/>
        <v>8458411.8572665658</v>
      </c>
      <c r="O70" s="58">
        <f t="shared" si="15"/>
        <v>8458411.8572665658</v>
      </c>
    </row>
    <row r="71" spans="1:16" ht="15" x14ac:dyDescent="0.25">
      <c r="A71" s="2" t="str">
        <f t="shared" si="10"/>
        <v>02-2490</v>
      </c>
      <c r="B71" s="38" t="s">
        <v>99</v>
      </c>
      <c r="C71" s="2" t="s">
        <v>100</v>
      </c>
      <c r="D71" s="102">
        <v>18406257.033399183</v>
      </c>
      <c r="E71" s="103">
        <v>23809236032</v>
      </c>
      <c r="F71" s="104">
        <v>0</v>
      </c>
      <c r="G71" s="105">
        <f t="shared" si="11"/>
        <v>23809236032</v>
      </c>
      <c r="H71" s="103">
        <v>25280959678</v>
      </c>
      <c r="I71" s="104">
        <v>0</v>
      </c>
      <c r="J71" s="106">
        <f t="shared" si="16"/>
        <v>25280959678</v>
      </c>
      <c r="K71" s="41">
        <f t="shared" si="12"/>
        <v>6.1813140246162433E-2</v>
      </c>
      <c r="L71" s="58">
        <v>29543294.211403117</v>
      </c>
      <c r="M71" s="107">
        <f>+L71*K71</f>
        <v>1826163.7884230996</v>
      </c>
      <c r="N71" s="58">
        <f t="shared" si="14"/>
        <v>31369457.999826215</v>
      </c>
      <c r="O71" s="58">
        <f t="shared" si="15"/>
        <v>31369457.999826215</v>
      </c>
    </row>
    <row r="72" spans="1:16" ht="15" x14ac:dyDescent="0.25">
      <c r="A72" s="2" t="str">
        <f t="shared" si="10"/>
        <v>02-2495</v>
      </c>
      <c r="B72" s="38" t="s">
        <v>101</v>
      </c>
      <c r="C72" s="2" t="s">
        <v>102</v>
      </c>
      <c r="D72" s="102">
        <v>7775033.0885960944</v>
      </c>
      <c r="E72" s="103">
        <v>18748456861</v>
      </c>
      <c r="F72" s="104">
        <v>0</v>
      </c>
      <c r="G72" s="105">
        <f t="shared" si="11"/>
        <v>18748456861</v>
      </c>
      <c r="H72" s="103">
        <v>19800077681</v>
      </c>
      <c r="I72" s="104"/>
      <c r="J72" s="106">
        <f>+H72+I72</f>
        <v>19800077681</v>
      </c>
      <c r="K72" s="41">
        <f t="shared" si="12"/>
        <v>5.6091060069458375E-2</v>
      </c>
      <c r="L72" s="58">
        <v>11511539.600378778</v>
      </c>
      <c r="M72" s="107">
        <f t="shared" si="13"/>
        <v>645694.45921679493</v>
      </c>
      <c r="N72" s="58">
        <f t="shared" si="14"/>
        <v>12157234.059595574</v>
      </c>
      <c r="O72" s="58">
        <f t="shared" si="15"/>
        <v>12157234.059595574</v>
      </c>
      <c r="P72" s="3"/>
    </row>
    <row r="73" spans="1:16" ht="15" x14ac:dyDescent="0.25">
      <c r="A73" s="2" t="str">
        <f t="shared" si="10"/>
        <v>02-2501</v>
      </c>
      <c r="B73" s="38" t="s">
        <v>103</v>
      </c>
      <c r="C73" s="2" t="s">
        <v>104</v>
      </c>
      <c r="D73" s="102">
        <v>2439211.093268109</v>
      </c>
      <c r="E73" s="103">
        <v>5065619073</v>
      </c>
      <c r="F73" s="104">
        <v>0</v>
      </c>
      <c r="G73" s="105">
        <f t="shared" si="11"/>
        <v>5065619073</v>
      </c>
      <c r="H73" s="103">
        <v>5309444338</v>
      </c>
      <c r="I73" s="104">
        <v>0</v>
      </c>
      <c r="J73" s="106">
        <f t="shared" si="16"/>
        <v>5309444338</v>
      </c>
      <c r="K73" s="41">
        <f t="shared" si="12"/>
        <v>4.8133359711076719E-2</v>
      </c>
      <c r="L73" s="58">
        <v>3922872.9957112842</v>
      </c>
      <c r="M73" s="107">
        <f t="shared" si="13"/>
        <v>188821.05700344036</v>
      </c>
      <c r="N73" s="58">
        <f t="shared" si="14"/>
        <v>4111694.0527147246</v>
      </c>
      <c r="O73" s="58">
        <f t="shared" si="15"/>
        <v>4111694.0527147246</v>
      </c>
    </row>
    <row r="74" spans="1:16" ht="15" x14ac:dyDescent="0.25">
      <c r="A74" s="2" t="str">
        <f t="shared" si="10"/>
        <v>02-2580</v>
      </c>
      <c r="B74" s="38" t="s">
        <v>105</v>
      </c>
      <c r="C74" s="2" t="s">
        <v>106</v>
      </c>
      <c r="D74" s="102">
        <v>4051057.3271863721</v>
      </c>
      <c r="E74" s="103">
        <v>20494234987</v>
      </c>
      <c r="F74" s="104">
        <v>0</v>
      </c>
      <c r="G74" s="105">
        <f t="shared" si="11"/>
        <v>20494234987</v>
      </c>
      <c r="H74" s="103">
        <v>21464143037</v>
      </c>
      <c r="I74" s="104">
        <v>0</v>
      </c>
      <c r="J74" s="106">
        <f t="shared" si="16"/>
        <v>21464143037</v>
      </c>
      <c r="K74" s="41">
        <f t="shared" si="12"/>
        <v>4.7325896800502025E-2</v>
      </c>
      <c r="L74" s="58">
        <v>5746577.5440767957</v>
      </c>
      <c r="M74" s="107">
        <f t="shared" si="13"/>
        <v>271961.9358070608</v>
      </c>
      <c r="N74" s="58">
        <f t="shared" si="14"/>
        <v>6018539.4798838561</v>
      </c>
      <c r="O74" s="58">
        <f t="shared" si="15"/>
        <v>6018539.4798838561</v>
      </c>
    </row>
    <row r="75" spans="1:16" ht="15" x14ac:dyDescent="0.25">
      <c r="A75" s="2" t="str">
        <f t="shared" si="10"/>
        <v>02-2601</v>
      </c>
      <c r="B75" s="38" t="s">
        <v>107</v>
      </c>
      <c r="C75" s="2" t="s">
        <v>108</v>
      </c>
      <c r="D75" s="102">
        <v>4776569.5161478417</v>
      </c>
      <c r="E75" s="103">
        <v>20046359242</v>
      </c>
      <c r="F75" s="104">
        <v>0</v>
      </c>
      <c r="G75" s="105">
        <f t="shared" si="11"/>
        <v>20046359242</v>
      </c>
      <c r="H75" s="103">
        <v>21124381640</v>
      </c>
      <c r="I75" s="104">
        <v>0</v>
      </c>
      <c r="J75" s="106">
        <f t="shared" si="16"/>
        <v>21124381640</v>
      </c>
      <c r="K75" s="41">
        <f t="shared" si="12"/>
        <v>5.377646808510686E-2</v>
      </c>
      <c r="L75" s="58">
        <v>7834064.9435353735</v>
      </c>
      <c r="M75" s="107">
        <f t="shared" si="13"/>
        <v>421288.34341268451</v>
      </c>
      <c r="N75" s="58">
        <f t="shared" si="14"/>
        <v>8255353.2869480578</v>
      </c>
      <c r="O75" s="58">
        <f t="shared" si="15"/>
        <v>8255353.2869480578</v>
      </c>
    </row>
    <row r="76" spans="1:16" ht="15" x14ac:dyDescent="0.25">
      <c r="A76" s="2" t="str">
        <f t="shared" si="10"/>
        <v>02-2651</v>
      </c>
      <c r="B76" s="38" t="s">
        <v>109</v>
      </c>
      <c r="C76" s="2" t="s">
        <v>110</v>
      </c>
      <c r="D76" s="102">
        <v>6271822.8565516993</v>
      </c>
      <c r="E76" s="103">
        <v>12234326122</v>
      </c>
      <c r="F76" s="104">
        <v>0</v>
      </c>
      <c r="G76" s="105">
        <f t="shared" si="11"/>
        <v>12234326122</v>
      </c>
      <c r="H76" s="103">
        <v>13655156085</v>
      </c>
      <c r="I76" s="104">
        <v>0</v>
      </c>
      <c r="J76" s="106">
        <f t="shared" si="16"/>
        <v>13655156085</v>
      </c>
      <c r="K76" s="41">
        <f t="shared" si="12"/>
        <v>0.11613471382334956</v>
      </c>
      <c r="L76" s="58">
        <v>13609316.024909135</v>
      </c>
      <c r="M76" s="107">
        <f t="shared" si="13"/>
        <v>1580514.0218843475</v>
      </c>
      <c r="N76" s="58">
        <f t="shared" si="14"/>
        <v>15189830.046793483</v>
      </c>
      <c r="O76" s="58">
        <f t="shared" si="15"/>
        <v>15189830.046793483</v>
      </c>
    </row>
    <row r="77" spans="1:16" ht="15" x14ac:dyDescent="0.25">
      <c r="A77" s="2" t="str">
        <f t="shared" si="10"/>
        <v>02-2681</v>
      </c>
      <c r="B77" s="38" t="s">
        <v>111</v>
      </c>
      <c r="C77" s="2" t="s">
        <v>112</v>
      </c>
      <c r="D77" s="102">
        <v>1457719.0306169996</v>
      </c>
      <c r="E77" s="103">
        <v>12274791209</v>
      </c>
      <c r="F77" s="104">
        <v>0</v>
      </c>
      <c r="G77" s="105">
        <f t="shared" si="11"/>
        <v>12274791209</v>
      </c>
      <c r="H77" s="103">
        <v>12898425734</v>
      </c>
      <c r="I77" s="104">
        <v>0</v>
      </c>
      <c r="J77" s="106">
        <f t="shared" si="16"/>
        <v>12898425734</v>
      </c>
      <c r="K77" s="41">
        <f t="shared" si="12"/>
        <v>5.0806120803321274E-2</v>
      </c>
      <c r="L77" s="58">
        <v>2137360.1028305753</v>
      </c>
      <c r="M77" s="107">
        <f t="shared" si="13"/>
        <v>108590.97558460939</v>
      </c>
      <c r="N77" s="58">
        <f t="shared" si="14"/>
        <v>2245951.0784151847</v>
      </c>
      <c r="O77" s="58">
        <f t="shared" si="15"/>
        <v>2245951.0784151847</v>
      </c>
    </row>
    <row r="78" spans="1:16" ht="15" x14ac:dyDescent="0.25">
      <c r="A78" s="2" t="str">
        <f t="shared" si="10"/>
        <v>02-2701</v>
      </c>
      <c r="B78" s="38" t="s">
        <v>113</v>
      </c>
      <c r="C78" s="2" t="s">
        <v>114</v>
      </c>
      <c r="D78" s="102">
        <v>27706843.252841342</v>
      </c>
      <c r="E78" s="103">
        <v>43557548498</v>
      </c>
      <c r="F78" s="104">
        <v>0</v>
      </c>
      <c r="G78" s="105">
        <f t="shared" si="11"/>
        <v>43557548498</v>
      </c>
      <c r="H78" s="103">
        <v>45483712653</v>
      </c>
      <c r="I78" s="104">
        <v>0</v>
      </c>
      <c r="J78" s="106">
        <f t="shared" si="16"/>
        <v>45483712653</v>
      </c>
      <c r="K78" s="41">
        <f t="shared" si="12"/>
        <v>4.4221133223061031E-2</v>
      </c>
      <c r="L78" s="58">
        <v>42557037.377755791</v>
      </c>
      <c r="M78" s="107">
        <f t="shared" si="13"/>
        <v>1881920.4194605267</v>
      </c>
      <c r="N78" s="58">
        <f t="shared" si="14"/>
        <v>44438957.797216319</v>
      </c>
      <c r="O78" s="58">
        <f t="shared" si="15"/>
        <v>44438957.797216319</v>
      </c>
    </row>
    <row r="79" spans="1:16" ht="15" x14ac:dyDescent="0.25">
      <c r="A79" s="2" t="str">
        <f t="shared" si="10"/>
        <v>02-2802</v>
      </c>
      <c r="B79" s="38" t="s">
        <v>115</v>
      </c>
      <c r="C79" s="2" t="s">
        <v>116</v>
      </c>
      <c r="D79" s="102">
        <v>3332560.6839157301</v>
      </c>
      <c r="E79" s="103">
        <v>4865130934</v>
      </c>
      <c r="F79" s="104">
        <v>0</v>
      </c>
      <c r="G79" s="105">
        <f t="shared" si="11"/>
        <v>4865130934</v>
      </c>
      <c r="H79" s="103">
        <v>5184329525</v>
      </c>
      <c r="I79" s="104">
        <v>0</v>
      </c>
      <c r="J79" s="106">
        <f t="shared" si="16"/>
        <v>5184329525</v>
      </c>
      <c r="K79" s="41">
        <f t="shared" si="12"/>
        <v>6.5609455393950147E-2</v>
      </c>
      <c r="L79" s="58">
        <v>5737663.9036127916</v>
      </c>
      <c r="M79" s="107">
        <f t="shared" si="13"/>
        <v>376445.00394956133</v>
      </c>
      <c r="N79" s="58">
        <f t="shared" si="14"/>
        <v>6114108.9075623527</v>
      </c>
      <c r="O79" s="58">
        <f t="shared" si="15"/>
        <v>6114108.9075623527</v>
      </c>
    </row>
    <row r="80" spans="1:16" ht="15" x14ac:dyDescent="0.25">
      <c r="A80" s="2" t="str">
        <f t="shared" si="10"/>
        <v>02-2900</v>
      </c>
      <c r="B80" s="38" t="s">
        <v>117</v>
      </c>
      <c r="C80" s="2" t="s">
        <v>118</v>
      </c>
      <c r="D80" s="102">
        <v>7762739.6678158939</v>
      </c>
      <c r="E80" s="103">
        <v>22050620172</v>
      </c>
      <c r="F80" s="104">
        <v>0</v>
      </c>
      <c r="G80" s="105">
        <f t="shared" si="11"/>
        <v>22050620172</v>
      </c>
      <c r="H80" s="103">
        <v>23328201342</v>
      </c>
      <c r="I80" s="104">
        <v>0</v>
      </c>
      <c r="J80" s="106">
        <f>+H80+I80</f>
        <v>23328201342</v>
      </c>
      <c r="K80" s="41">
        <f t="shared" si="12"/>
        <v>5.7938559552274164E-2</v>
      </c>
      <c r="L80" s="58">
        <v>11099169.036893347</v>
      </c>
      <c r="M80" s="107">
        <f t="shared" si="13"/>
        <v>643069.86622480268</v>
      </c>
      <c r="N80" s="58">
        <f t="shared" si="14"/>
        <v>11742238.90311815</v>
      </c>
      <c r="O80" s="58">
        <f t="shared" si="15"/>
        <v>11742238.90311815</v>
      </c>
    </row>
    <row r="81" spans="1:17" ht="15" x14ac:dyDescent="0.25">
      <c r="A81" s="2" t="str">
        <f t="shared" si="10"/>
        <v>02-3400</v>
      </c>
      <c r="B81" s="110" t="s">
        <v>125</v>
      </c>
      <c r="C81" s="111" t="s">
        <v>126</v>
      </c>
      <c r="D81" s="102">
        <v>4320926.3607304227</v>
      </c>
      <c r="E81" s="103">
        <v>13843347109</v>
      </c>
      <c r="F81" s="112"/>
      <c r="G81" s="103">
        <f t="shared" si="11"/>
        <v>13843347109</v>
      </c>
      <c r="H81" s="103">
        <v>14359650944</v>
      </c>
      <c r="I81" s="112"/>
      <c r="J81" s="106">
        <f t="shared" si="16"/>
        <v>14359650944</v>
      </c>
      <c r="K81" s="41">
        <f t="shared" si="12"/>
        <v>3.7296170567328653E-2</v>
      </c>
      <c r="L81" s="40">
        <v>6604411.3863638854</v>
      </c>
      <c r="M81" s="42">
        <f t="shared" si="13"/>
        <v>246319.25356263496</v>
      </c>
      <c r="N81" s="77">
        <f t="shared" si="14"/>
        <v>6850730.6399265202</v>
      </c>
      <c r="O81" s="58">
        <f t="shared" si="15"/>
        <v>6850730.6399265202</v>
      </c>
    </row>
    <row r="82" spans="1:17" ht="15" x14ac:dyDescent="0.25">
      <c r="A82" s="2" t="str">
        <f t="shared" si="10"/>
        <v>02-3500</v>
      </c>
      <c r="B82" s="110" t="s">
        <v>127</v>
      </c>
      <c r="C82" s="111" t="s">
        <v>128</v>
      </c>
      <c r="D82" s="102">
        <v>6775333.9767137067</v>
      </c>
      <c r="E82" s="103">
        <v>16267183714</v>
      </c>
      <c r="F82" s="112"/>
      <c r="G82" s="103">
        <f t="shared" si="11"/>
        <v>16267183714</v>
      </c>
      <c r="H82" s="103">
        <v>17176915836</v>
      </c>
      <c r="I82" s="112"/>
      <c r="J82" s="106">
        <f t="shared" si="16"/>
        <v>17176915836</v>
      </c>
      <c r="K82" s="41">
        <f t="shared" si="12"/>
        <v>5.5924377445682787E-2</v>
      </c>
      <c r="L82" s="40">
        <v>12113508.884495968</v>
      </c>
      <c r="M82" s="42">
        <f t="shared" si="13"/>
        <v>677440.44304818439</v>
      </c>
      <c r="N82" s="77">
        <f t="shared" si="14"/>
        <v>12790949.327544153</v>
      </c>
      <c r="O82" s="58">
        <f t="shared" si="15"/>
        <v>12790949.327544153</v>
      </c>
    </row>
    <row r="83" spans="1:17" ht="15" x14ac:dyDescent="0.25">
      <c r="A83" s="2" t="str">
        <f t="shared" si="10"/>
        <v>02-3100</v>
      </c>
      <c r="B83" s="110" t="s">
        <v>129</v>
      </c>
      <c r="C83" s="111" t="s">
        <v>130</v>
      </c>
      <c r="D83" s="102">
        <v>6062792.0675997101</v>
      </c>
      <c r="E83" s="103">
        <v>16861855809</v>
      </c>
      <c r="F83" s="112"/>
      <c r="G83" s="103">
        <f t="shared" si="11"/>
        <v>16861855809</v>
      </c>
      <c r="H83" s="103">
        <v>18815307929</v>
      </c>
      <c r="I83" s="112"/>
      <c r="J83" s="106">
        <f>+H83+I83</f>
        <v>18815307929</v>
      </c>
      <c r="K83" s="41">
        <f t="shared" si="12"/>
        <v>0.11585036321786993</v>
      </c>
      <c r="L83" s="40">
        <v>11493550.313471923</v>
      </c>
      <c r="M83" s="42">
        <f t="shared" si="13"/>
        <v>1331531.9784785849</v>
      </c>
      <c r="N83" s="77">
        <f t="shared" si="14"/>
        <v>12825082.291950507</v>
      </c>
      <c r="O83" s="58">
        <f t="shared" si="15"/>
        <v>12825082.291950507</v>
      </c>
      <c r="P83" s="109"/>
    </row>
    <row r="84" spans="1:17" ht="15" x14ac:dyDescent="0.25">
      <c r="A84" s="2" t="str">
        <f t="shared" si="10"/>
        <v>02-3200</v>
      </c>
      <c r="B84" s="110" t="s">
        <v>131</v>
      </c>
      <c r="C84" s="111" t="s">
        <v>132</v>
      </c>
      <c r="D84" s="102">
        <v>2392883.5844126721</v>
      </c>
      <c r="E84" s="103">
        <v>4980571221</v>
      </c>
      <c r="F84" s="112"/>
      <c r="G84" s="103">
        <f t="shared" si="11"/>
        <v>4980571221</v>
      </c>
      <c r="H84" s="103">
        <v>5464824228</v>
      </c>
      <c r="I84" s="113"/>
      <c r="J84" s="106">
        <f>+H84+I84</f>
        <v>5464824228</v>
      </c>
      <c r="K84" s="114">
        <f t="shared" si="12"/>
        <v>9.7228407247386295E-2</v>
      </c>
      <c r="L84" s="40">
        <v>3739028.4571927297</v>
      </c>
      <c r="M84" s="42">
        <f>+L84*K84</f>
        <v>363539.7815455012</v>
      </c>
      <c r="N84" s="77">
        <f>+L84+M84</f>
        <v>4102568.2387382309</v>
      </c>
      <c r="O84" s="58">
        <f t="shared" si="15"/>
        <v>4102568.2387382309</v>
      </c>
      <c r="P84" s="115"/>
    </row>
    <row r="85" spans="1:17" ht="15" x14ac:dyDescent="0.25">
      <c r="B85" s="116"/>
      <c r="C85" s="71" t="s">
        <v>133</v>
      </c>
      <c r="D85" s="117">
        <f>SUM(D57:D84)</f>
        <v>161300135.86543182</v>
      </c>
      <c r="E85" s="118">
        <f>SUM(E57:E84)</f>
        <v>354029974210</v>
      </c>
      <c r="F85" s="118">
        <f>SUM(F57:F80)</f>
        <v>0</v>
      </c>
      <c r="G85" s="118">
        <f>SUM(G57:G84)</f>
        <v>354029974210</v>
      </c>
      <c r="H85" s="118">
        <f>SUM(H57:H84)</f>
        <v>375203428692</v>
      </c>
      <c r="I85" s="118">
        <f>SUM(I57:I84)</f>
        <v>2202452</v>
      </c>
      <c r="J85" s="118">
        <f>SUM(J57:J84)</f>
        <v>375205631144</v>
      </c>
      <c r="K85" s="114">
        <f>+(J85-G85)/G85</f>
        <v>5.9813175370962327E-2</v>
      </c>
      <c r="L85" s="72">
        <f t="shared" ref="L85:O85" si="17">SUM(L57:L84)</f>
        <v>260643491.3574357</v>
      </c>
      <c r="M85" s="72">
        <f>SUM(M57:M84)</f>
        <v>16092070.555689478</v>
      </c>
      <c r="N85" s="72">
        <f t="shared" si="17"/>
        <v>276735561.91312522</v>
      </c>
      <c r="O85" s="72">
        <f t="shared" si="17"/>
        <v>276735561.91312522</v>
      </c>
    </row>
    <row r="86" spans="1:17" ht="15" x14ac:dyDescent="0.25">
      <c r="B86" s="38"/>
      <c r="C86" s="119"/>
      <c r="D86" s="120"/>
      <c r="E86" s="103"/>
      <c r="F86" s="103"/>
      <c r="G86" s="105"/>
      <c r="H86" s="103"/>
      <c r="I86" s="103"/>
      <c r="J86" s="103"/>
      <c r="K86" s="43"/>
      <c r="L86" s="39"/>
      <c r="M86" s="107"/>
      <c r="N86" s="39"/>
      <c r="O86" s="39"/>
    </row>
    <row r="87" spans="1:17" ht="15" x14ac:dyDescent="0.25">
      <c r="E87" s="105"/>
      <c r="F87" s="103"/>
      <c r="G87" s="105"/>
      <c r="H87" s="103"/>
      <c r="I87" s="103"/>
      <c r="J87" s="105"/>
      <c r="L87" s="39"/>
      <c r="M87" s="39"/>
      <c r="N87" s="39"/>
      <c r="O87" s="39"/>
    </row>
    <row r="88" spans="1:17" ht="13.5" thickBot="1" x14ac:dyDescent="0.25">
      <c r="B88" s="90"/>
      <c r="C88" s="121" t="s">
        <v>134</v>
      </c>
      <c r="D88" s="121"/>
      <c r="E88" s="122">
        <f>E85+E23</f>
        <v>778445290263</v>
      </c>
      <c r="F88" s="122">
        <f t="shared" ref="F88:J88" si="18">F85+F23</f>
        <v>0</v>
      </c>
      <c r="G88" s="122">
        <f t="shared" si="18"/>
        <v>778445290263</v>
      </c>
      <c r="H88" s="122">
        <f t="shared" si="18"/>
        <v>825844996908</v>
      </c>
      <c r="I88" s="122">
        <f t="shared" si="18"/>
        <v>2202452</v>
      </c>
      <c r="J88" s="122">
        <f t="shared" si="18"/>
        <v>825847199360</v>
      </c>
      <c r="K88" s="123">
        <f>+(J88-G88)/G88</f>
        <v>6.0893051432021804E-2</v>
      </c>
      <c r="L88" s="89">
        <f>L85+L23</f>
        <v>652727882.3120147</v>
      </c>
      <c r="M88" s="89">
        <f t="shared" ref="M88:O88" si="19">M85+M23</f>
        <v>40320470.703875832</v>
      </c>
      <c r="N88" s="89">
        <f t="shared" si="19"/>
        <v>693048353.0158906</v>
      </c>
      <c r="O88" s="89">
        <f t="shared" si="19"/>
        <v>693048353.0158906</v>
      </c>
      <c r="P88" s="3"/>
      <c r="Q88" s="60"/>
    </row>
    <row r="89" spans="1:17" ht="13.5" thickTop="1" x14ac:dyDescent="0.2">
      <c r="C89" s="12"/>
      <c r="D89" s="12"/>
      <c r="E89" s="124"/>
      <c r="F89" s="124"/>
      <c r="G89" s="124"/>
      <c r="H89" s="124"/>
      <c r="I89" s="124"/>
      <c r="J89" s="124"/>
      <c r="K89" s="43"/>
      <c r="L89" s="125"/>
      <c r="M89" s="125"/>
      <c r="N89" s="125"/>
      <c r="O89" s="125"/>
      <c r="Q89" s="109"/>
    </row>
    <row r="90" spans="1:17" x14ac:dyDescent="0.2">
      <c r="C90" s="12"/>
      <c r="D90" s="12"/>
      <c r="E90" s="124"/>
      <c r="F90" s="124"/>
      <c r="G90" s="124"/>
      <c r="H90" s="124"/>
      <c r="I90" s="124"/>
      <c r="J90" s="124"/>
      <c r="K90" s="43"/>
      <c r="L90" s="125"/>
      <c r="M90" s="125"/>
      <c r="N90" s="125"/>
      <c r="O90" s="125"/>
    </row>
    <row r="91" spans="1:17" x14ac:dyDescent="0.2">
      <c r="B91" s="93"/>
      <c r="C91" s="93"/>
      <c r="D91" s="93"/>
      <c r="E91" s="36" t="s">
        <v>135</v>
      </c>
      <c r="F91" s="93"/>
      <c r="G91" s="93" t="s">
        <v>4</v>
      </c>
      <c r="H91" s="36" t="s">
        <v>121</v>
      </c>
      <c r="I91" s="36" t="s">
        <v>122</v>
      </c>
      <c r="J91" s="95" t="s">
        <v>4</v>
      </c>
      <c r="K91" s="93"/>
      <c r="L91" s="36" t="s">
        <v>136</v>
      </c>
      <c r="M91" s="96"/>
      <c r="N91" s="93"/>
      <c r="O91" s="93"/>
    </row>
    <row r="92" spans="1:17" ht="15" x14ac:dyDescent="0.25">
      <c r="B92" s="2" t="s">
        <v>137</v>
      </c>
      <c r="G92" s="102"/>
      <c r="I92" s="58"/>
      <c r="J92" s="98"/>
      <c r="L92" s="99"/>
      <c r="N92" s="126" t="s">
        <v>124</v>
      </c>
      <c r="O92" s="127">
        <f>N88/2</f>
        <v>346524176.5079453</v>
      </c>
    </row>
    <row r="93" spans="1:17" ht="15" x14ac:dyDescent="0.25">
      <c r="B93" s="128" t="s">
        <v>138</v>
      </c>
      <c r="E93" s="103"/>
      <c r="I93" s="129"/>
      <c r="J93" s="98"/>
      <c r="L93" s="37"/>
      <c r="N93" s="130" t="s">
        <v>123</v>
      </c>
      <c r="O93" s="131">
        <f>N88/2</f>
        <v>346524176.5079453</v>
      </c>
    </row>
    <row r="94" spans="1:17" ht="15" hidden="1" x14ac:dyDescent="0.25">
      <c r="B94" s="128"/>
      <c r="E94" s="103"/>
      <c r="I94" s="129"/>
      <c r="J94" s="98"/>
      <c r="L94" s="37"/>
      <c r="M94" s="100"/>
      <c r="N94" s="132"/>
      <c r="O94" s="93"/>
    </row>
    <row r="95" spans="1:17" ht="15" hidden="1" x14ac:dyDescent="0.25">
      <c r="B95" s="128" t="s">
        <v>139</v>
      </c>
      <c r="E95" s="103"/>
      <c r="I95" s="129"/>
      <c r="J95" s="98"/>
      <c r="L95" s="37"/>
      <c r="M95" s="100"/>
      <c r="N95" s="132"/>
      <c r="O95" s="93"/>
    </row>
    <row r="96" spans="1:17" ht="42.75" hidden="1" customHeight="1" x14ac:dyDescent="0.2">
      <c r="B96" s="21" t="s">
        <v>140</v>
      </c>
      <c r="C96" s="21" t="s">
        <v>16</v>
      </c>
      <c r="D96" s="21" t="s">
        <v>28</v>
      </c>
      <c r="E96" s="21" t="s">
        <v>141</v>
      </c>
      <c r="F96" s="21" t="s">
        <v>142</v>
      </c>
      <c r="G96" s="21"/>
      <c r="H96" s="21" t="s">
        <v>143</v>
      </c>
      <c r="I96" s="21"/>
      <c r="J96" s="21" t="s">
        <v>144</v>
      </c>
      <c r="K96" s="133"/>
      <c r="L96" s="133"/>
      <c r="M96" s="134">
        <f>O13</f>
        <v>9.2382243553532919E-4</v>
      </c>
      <c r="N96" s="135">
        <v>0.25</v>
      </c>
      <c r="O96" s="93"/>
    </row>
    <row r="97" spans="2:15" ht="15" hidden="1" x14ac:dyDescent="0.25">
      <c r="E97" s="103"/>
      <c r="I97" s="129"/>
      <c r="J97" s="98"/>
      <c r="L97" s="37"/>
      <c r="M97" s="100"/>
      <c r="N97" s="132"/>
      <c r="O97" s="93"/>
    </row>
    <row r="98" spans="2:15" ht="15" hidden="1" x14ac:dyDescent="0.25">
      <c r="B98" s="128" t="s">
        <v>64</v>
      </c>
      <c r="C98" s="2" t="s">
        <v>65</v>
      </c>
      <c r="E98" s="136">
        <v>569033148</v>
      </c>
      <c r="F98" s="137">
        <v>642775871</v>
      </c>
      <c r="G98" s="137"/>
      <c r="H98" s="137">
        <v>700250120</v>
      </c>
      <c r="I98" s="129"/>
      <c r="J98" s="98">
        <v>131216972</v>
      </c>
      <c r="K98" s="109"/>
      <c r="L98" s="37"/>
      <c r="M98" s="100">
        <f>+M96*J98</f>
        <v>121221.1826566111</v>
      </c>
      <c r="N98" s="132">
        <f>+M98*N96</f>
        <v>30305.295664152774</v>
      </c>
      <c r="O98" s="93"/>
    </row>
    <row r="99" spans="2:15" ht="15" hidden="1" x14ac:dyDescent="0.25">
      <c r="B99" s="128" t="s">
        <v>66</v>
      </c>
      <c r="C99" s="2" t="s">
        <v>67</v>
      </c>
      <c r="E99" s="136">
        <v>894540</v>
      </c>
      <c r="F99" s="137">
        <v>912425</v>
      </c>
      <c r="G99" s="137"/>
      <c r="H99" s="137">
        <v>930668</v>
      </c>
      <c r="I99" s="129"/>
      <c r="J99" s="98">
        <v>36128</v>
      </c>
      <c r="L99" s="37"/>
      <c r="M99" s="100">
        <f>+M96*J99</f>
        <v>33.375856951020374</v>
      </c>
      <c r="N99" s="132">
        <f>+N96*M99</f>
        <v>8.3439642377550935</v>
      </c>
      <c r="O99" s="93"/>
    </row>
    <row r="100" spans="2:15" ht="15" hidden="1" x14ac:dyDescent="0.25">
      <c r="B100" s="2" t="s">
        <v>68</v>
      </c>
      <c r="C100" s="2" t="s">
        <v>145</v>
      </c>
      <c r="E100" s="136">
        <v>643453701</v>
      </c>
      <c r="F100" s="138">
        <v>643453701</v>
      </c>
      <c r="G100" s="138"/>
      <c r="H100" s="137">
        <v>652264741</v>
      </c>
      <c r="I100" s="129"/>
      <c r="J100" s="98">
        <v>8811040</v>
      </c>
      <c r="L100" s="37"/>
      <c r="M100" s="37">
        <f>+M96*J100</f>
        <v>8139.8364323992073</v>
      </c>
      <c r="N100" s="37">
        <f>+N96*M100</f>
        <v>2034.9591080998018</v>
      </c>
      <c r="O100" s="93"/>
    </row>
    <row r="101" spans="2:15" ht="15" hidden="1" x14ac:dyDescent="0.25">
      <c r="E101" s="103"/>
      <c r="I101" s="129"/>
      <c r="J101" s="98"/>
      <c r="L101" s="37"/>
      <c r="M101" s="37"/>
      <c r="N101" s="37"/>
      <c r="O101" s="93"/>
    </row>
    <row r="102" spans="2:15" ht="15" hidden="1" x14ac:dyDescent="0.25">
      <c r="B102" s="128"/>
      <c r="E102" s="103"/>
      <c r="I102" s="129"/>
      <c r="J102" s="98"/>
      <c r="L102" s="37"/>
      <c r="M102" s="37"/>
      <c r="N102" s="37"/>
      <c r="O102" s="93"/>
    </row>
    <row r="103" spans="2:15" hidden="1" x14ac:dyDescent="0.2">
      <c r="J103" s="109"/>
      <c r="M103" s="37"/>
      <c r="N103" s="37"/>
      <c r="O103" s="93"/>
    </row>
    <row r="104" spans="2:15" hidden="1" x14ac:dyDescent="0.2">
      <c r="M104" s="37"/>
      <c r="N104" s="37"/>
      <c r="O104" s="93"/>
    </row>
    <row r="105" spans="2:15" ht="15" x14ac:dyDescent="0.25">
      <c r="B105" s="128" t="s">
        <v>146</v>
      </c>
      <c r="E105" s="103"/>
      <c r="I105" s="129"/>
      <c r="J105" s="98"/>
      <c r="L105" s="37"/>
      <c r="M105" s="139"/>
      <c r="N105" s="140"/>
      <c r="O105" s="93"/>
    </row>
    <row r="106" spans="2:15" ht="15" x14ac:dyDescent="0.25">
      <c r="I106" s="129"/>
      <c r="J106" s="141"/>
      <c r="L106" s="37"/>
      <c r="M106" s="142"/>
      <c r="N106" s="142"/>
      <c r="O106" s="142"/>
    </row>
    <row r="107" spans="2:15" x14ac:dyDescent="0.2">
      <c r="C107" s="143"/>
      <c r="D107" s="143"/>
      <c r="E107" s="140"/>
      <c r="F107" s="140"/>
      <c r="G107" s="140"/>
      <c r="H107" s="144"/>
      <c r="I107" s="142"/>
      <c r="J107" s="142"/>
      <c r="K107" s="145"/>
      <c r="L107" s="142"/>
    </row>
    <row r="108" spans="2:15" x14ac:dyDescent="0.2">
      <c r="C108" s="143"/>
      <c r="D108" s="143"/>
      <c r="E108" s="142"/>
      <c r="F108" s="142"/>
      <c r="G108" s="142"/>
      <c r="H108" s="142"/>
      <c r="I108" s="142"/>
      <c r="J108" s="142"/>
      <c r="K108" s="142"/>
      <c r="L108" s="142"/>
    </row>
    <row r="109" spans="2:15" x14ac:dyDescent="0.2">
      <c r="D109" s="109"/>
      <c r="E109" s="37"/>
      <c r="M109" s="109"/>
    </row>
    <row r="110" spans="2:15" x14ac:dyDescent="0.2">
      <c r="D110" s="102"/>
    </row>
    <row r="112" spans="2:15" x14ac:dyDescent="0.2">
      <c r="D112" s="109"/>
    </row>
  </sheetData>
  <mergeCells count="3">
    <mergeCell ref="B4:C4"/>
    <mergeCell ref="B6:O6"/>
    <mergeCell ref="B7:O7"/>
  </mergeCells>
  <pageMargins left="0.2" right="0.2" top="0.75" bottom="0.75" header="0.3" footer="0.3"/>
  <pageSetup paperSize="5" scale="63" orientation="landscape" r:id="rId1"/>
  <headerFooter>
    <oddFooter>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2025-26 VLFAA Increment</vt:lpstr>
      <vt:lpstr>'FY 2025-26 VLFAA Increment'!Print_Area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Novak, Lydia</dc:creator>
  <cp:lastModifiedBy>Novak, Lydia</cp:lastModifiedBy>
  <dcterms:created xsi:type="dcterms:W3CDTF">2026-01-28T22:44:58Z</dcterms:created>
  <dcterms:modified xsi:type="dcterms:W3CDTF">2026-01-28T22:45:59Z</dcterms:modified>
</cp:coreProperties>
</file>